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elta.sim.sise/webdav/1431c5b7d0f391ec6dba45e9fce44f06832746ed/47904044919/22f2c6e8-0343-4141-a88a-d9c1531182d2/"/>
    </mc:Choice>
  </mc:AlternateContent>
  <xr:revisionPtr revIDLastSave="0" documentId="13_ncr:1_{95C7D6B8-C1E0-4267-8D3A-B572132D5E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Sheet1!$A$5:$L$259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259" i="1" l="1"/>
  <c r="F259" i="1"/>
  <c r="H259" i="1" s="1"/>
  <c r="K258" i="1"/>
  <c r="K257" i="1" s="1"/>
  <c r="J258" i="1"/>
  <c r="J257" i="1" s="1"/>
  <c r="G258" i="1"/>
  <c r="E258" i="1"/>
  <c r="E257" i="1" s="1"/>
  <c r="D258" i="1"/>
  <c r="D257" i="1" s="1"/>
  <c r="G257" i="1"/>
  <c r="L256" i="1"/>
  <c r="F256" i="1"/>
  <c r="H256" i="1" s="1"/>
  <c r="I256" i="1" s="1"/>
  <c r="L255" i="1"/>
  <c r="F255" i="1"/>
  <c r="K254" i="1"/>
  <c r="K253" i="1" s="1"/>
  <c r="J254" i="1"/>
  <c r="J253" i="1" s="1"/>
  <c r="G254" i="1"/>
  <c r="G253" i="1" s="1"/>
  <c r="E254" i="1"/>
  <c r="E253" i="1" s="1"/>
  <c r="D254" i="1"/>
  <c r="D253" i="1" s="1"/>
  <c r="L236" i="1"/>
  <c r="F236" i="1"/>
  <c r="H236" i="1" s="1"/>
  <c r="K235" i="1"/>
  <c r="K234" i="1" s="1"/>
  <c r="J235" i="1"/>
  <c r="G235" i="1"/>
  <c r="G234" i="1" s="1"/>
  <c r="E235" i="1"/>
  <c r="E234" i="1" s="1"/>
  <c r="D235" i="1"/>
  <c r="D234" i="1" s="1"/>
  <c r="L229" i="1"/>
  <c r="F229" i="1"/>
  <c r="H229" i="1" s="1"/>
  <c r="K228" i="1"/>
  <c r="K227" i="1" s="1"/>
  <c r="J228" i="1"/>
  <c r="G228" i="1"/>
  <c r="G227" i="1" s="1"/>
  <c r="E228" i="1"/>
  <c r="E227" i="1" s="1"/>
  <c r="D228" i="1"/>
  <c r="D227" i="1" s="1"/>
  <c r="F242" i="1"/>
  <c r="H242" i="1" s="1"/>
  <c r="H241" i="1" s="1"/>
  <c r="H240" i="1" s="1"/>
  <c r="K241" i="1"/>
  <c r="K240" i="1" s="1"/>
  <c r="G241" i="1"/>
  <c r="G240" i="1" s="1"/>
  <c r="E241" i="1"/>
  <c r="E240" i="1" s="1"/>
  <c r="D241" i="1"/>
  <c r="D240" i="1" s="1"/>
  <c r="F239" i="1"/>
  <c r="H239" i="1" s="1"/>
  <c r="H238" i="1" s="1"/>
  <c r="H237" i="1" s="1"/>
  <c r="K238" i="1"/>
  <c r="K237" i="1" s="1"/>
  <c r="G238" i="1"/>
  <c r="G237" i="1" s="1"/>
  <c r="E238" i="1"/>
  <c r="E237" i="1" s="1"/>
  <c r="D238" i="1"/>
  <c r="D237" i="1" s="1"/>
  <c r="L233" i="1"/>
  <c r="F233" i="1"/>
  <c r="H233" i="1" s="1"/>
  <c r="I233" i="1" s="1"/>
  <c r="L232" i="1"/>
  <c r="F232" i="1"/>
  <c r="K231" i="1"/>
  <c r="K230" i="1" s="1"/>
  <c r="J231" i="1"/>
  <c r="J230" i="1" s="1"/>
  <c r="G231" i="1"/>
  <c r="G230" i="1" s="1"/>
  <c r="E231" i="1"/>
  <c r="E230" i="1" s="1"/>
  <c r="D231" i="1"/>
  <c r="D230" i="1" s="1"/>
  <c r="L226" i="1"/>
  <c r="F226" i="1"/>
  <c r="H226" i="1" s="1"/>
  <c r="I226" i="1" s="1"/>
  <c r="L225" i="1"/>
  <c r="F225" i="1"/>
  <c r="K224" i="1"/>
  <c r="K223" i="1" s="1"/>
  <c r="J224" i="1"/>
  <c r="G224" i="1"/>
  <c r="G223" i="1" s="1"/>
  <c r="E224" i="1"/>
  <c r="E223" i="1" s="1"/>
  <c r="D224" i="1"/>
  <c r="D223" i="1" s="1"/>
  <c r="L251" i="1"/>
  <c r="F251" i="1"/>
  <c r="H251" i="1" s="1"/>
  <c r="I251" i="1" s="1"/>
  <c r="L250" i="1"/>
  <c r="F250" i="1"/>
  <c r="H250" i="1" s="1"/>
  <c r="I250" i="1" s="1"/>
  <c r="K249" i="1"/>
  <c r="K248" i="1" s="1"/>
  <c r="J249" i="1"/>
  <c r="J248" i="1" s="1"/>
  <c r="G249" i="1"/>
  <c r="G248" i="1" s="1"/>
  <c r="E249" i="1"/>
  <c r="E248" i="1" s="1"/>
  <c r="D249" i="1"/>
  <c r="D248" i="1" s="1"/>
  <c r="L247" i="1"/>
  <c r="F247" i="1"/>
  <c r="L246" i="1"/>
  <c r="F246" i="1"/>
  <c r="H246" i="1" s="1"/>
  <c r="K245" i="1"/>
  <c r="K244" i="1" s="1"/>
  <c r="J245" i="1"/>
  <c r="J244" i="1" s="1"/>
  <c r="G245" i="1"/>
  <c r="G244" i="1" s="1"/>
  <c r="E245" i="1"/>
  <c r="E244" i="1" s="1"/>
  <c r="D245" i="1"/>
  <c r="D244" i="1" s="1"/>
  <c r="K126" i="1"/>
  <c r="D126" i="1"/>
  <c r="E126" i="1"/>
  <c r="G126" i="1"/>
  <c r="J126" i="1"/>
  <c r="L127" i="1"/>
  <c r="F127" i="1"/>
  <c r="H127" i="1" s="1"/>
  <c r="I127" i="1" s="1"/>
  <c r="D252" i="1" l="1"/>
  <c r="G252" i="1"/>
  <c r="J252" i="1"/>
  <c r="D222" i="1"/>
  <c r="F258" i="1"/>
  <c r="F257" i="1" s="1"/>
  <c r="I259" i="1"/>
  <c r="H258" i="1"/>
  <c r="H257" i="1" s="1"/>
  <c r="E252" i="1"/>
  <c r="K252" i="1"/>
  <c r="F254" i="1"/>
  <c r="F253" i="1" s="1"/>
  <c r="F252" i="1" s="1"/>
  <c r="L257" i="1"/>
  <c r="K222" i="1"/>
  <c r="E222" i="1"/>
  <c r="G222" i="1"/>
  <c r="L254" i="1"/>
  <c r="H255" i="1"/>
  <c r="L258" i="1"/>
  <c r="L253" i="1"/>
  <c r="I258" i="1"/>
  <c r="I257" i="1" s="1"/>
  <c r="L224" i="1"/>
  <c r="L235" i="1"/>
  <c r="J234" i="1"/>
  <c r="L234" i="1" s="1"/>
  <c r="I236" i="1"/>
  <c r="I235" i="1" s="1"/>
  <c r="I234" i="1" s="1"/>
  <c r="H235" i="1"/>
  <c r="H234" i="1" s="1"/>
  <c r="L228" i="1"/>
  <c r="F235" i="1"/>
  <c r="F234" i="1" s="1"/>
  <c r="K243" i="1"/>
  <c r="F241" i="1"/>
  <c r="F240" i="1" s="1"/>
  <c r="J227" i="1"/>
  <c r="L227" i="1" s="1"/>
  <c r="I229" i="1"/>
  <c r="I228" i="1" s="1"/>
  <c r="I227" i="1" s="1"/>
  <c r="H228" i="1"/>
  <c r="H227" i="1" s="1"/>
  <c r="F228" i="1"/>
  <c r="F227" i="1" s="1"/>
  <c r="L231" i="1"/>
  <c r="L230" i="1"/>
  <c r="F238" i="1"/>
  <c r="F237" i="1" s="1"/>
  <c r="F231" i="1"/>
  <c r="F230" i="1" s="1"/>
  <c r="F224" i="1"/>
  <c r="F223" i="1" s="1"/>
  <c r="J223" i="1"/>
  <c r="H225" i="1"/>
  <c r="I242" i="1"/>
  <c r="H232" i="1"/>
  <c r="I239" i="1"/>
  <c r="J243" i="1"/>
  <c r="G243" i="1"/>
  <c r="E243" i="1"/>
  <c r="D243" i="1"/>
  <c r="F245" i="1"/>
  <c r="F244" i="1" s="1"/>
  <c r="I249" i="1"/>
  <c r="I248" i="1" s="1"/>
  <c r="F249" i="1"/>
  <c r="F248" i="1" s="1"/>
  <c r="L248" i="1"/>
  <c r="L244" i="1"/>
  <c r="I246" i="1"/>
  <c r="H247" i="1"/>
  <c r="I247" i="1" s="1"/>
  <c r="H249" i="1"/>
  <c r="H248" i="1" s="1"/>
  <c r="L249" i="1"/>
  <c r="L245" i="1"/>
  <c r="E221" i="1" l="1"/>
  <c r="L252" i="1"/>
  <c r="G221" i="1"/>
  <c r="K221" i="1"/>
  <c r="D221" i="1"/>
  <c r="F222" i="1"/>
  <c r="H254" i="1"/>
  <c r="H253" i="1" s="1"/>
  <c r="H252" i="1" s="1"/>
  <c r="I255" i="1"/>
  <c r="I254" i="1" s="1"/>
  <c r="I253" i="1" s="1"/>
  <c r="I252" i="1" s="1"/>
  <c r="L223" i="1"/>
  <c r="I241" i="1"/>
  <c r="I240" i="1" s="1"/>
  <c r="H224" i="1"/>
  <c r="H223" i="1" s="1"/>
  <c r="I225" i="1"/>
  <c r="I224" i="1" s="1"/>
  <c r="I223" i="1" s="1"/>
  <c r="H231" i="1"/>
  <c r="H230" i="1" s="1"/>
  <c r="I232" i="1"/>
  <c r="I231" i="1" s="1"/>
  <c r="I230" i="1" s="1"/>
  <c r="I238" i="1"/>
  <c r="I237" i="1" s="1"/>
  <c r="L243" i="1"/>
  <c r="F243" i="1"/>
  <c r="I245" i="1"/>
  <c r="I244" i="1" s="1"/>
  <c r="I243" i="1" s="1"/>
  <c r="H245" i="1"/>
  <c r="H244" i="1" s="1"/>
  <c r="H243" i="1" s="1"/>
  <c r="F221" i="1" l="1"/>
  <c r="H222" i="1"/>
  <c r="H221" i="1" s="1"/>
  <c r="I222" i="1"/>
  <c r="I221" i="1" s="1"/>
  <c r="L239" i="1"/>
  <c r="J238" i="1"/>
  <c r="J241" i="1"/>
  <c r="L242" i="1"/>
  <c r="L241" i="1" l="1"/>
  <c r="J240" i="1"/>
  <c r="L240" i="1" s="1"/>
  <c r="J237" i="1"/>
  <c r="J222" i="1" s="1"/>
  <c r="J221" i="1" s="1"/>
  <c r="L238" i="1"/>
  <c r="L237" i="1" l="1"/>
  <c r="L222" i="1" s="1"/>
  <c r="L221" i="1" s="1"/>
  <c r="L220" i="1" l="1"/>
  <c r="F220" i="1"/>
  <c r="H220" i="1" s="1"/>
  <c r="K219" i="1"/>
  <c r="K218" i="1" s="1"/>
  <c r="J219" i="1"/>
  <c r="J218" i="1" s="1"/>
  <c r="G219" i="1"/>
  <c r="G218" i="1" s="1"/>
  <c r="E219" i="1"/>
  <c r="E218" i="1" s="1"/>
  <c r="D219" i="1"/>
  <c r="D218" i="1" s="1"/>
  <c r="L194" i="1"/>
  <c r="F194" i="1"/>
  <c r="H194" i="1" s="1"/>
  <c r="K193" i="1"/>
  <c r="J193" i="1"/>
  <c r="J192" i="1" s="1"/>
  <c r="G193" i="1"/>
  <c r="G192" i="1" s="1"/>
  <c r="E193" i="1"/>
  <c r="E192" i="1" s="1"/>
  <c r="D193" i="1"/>
  <c r="D192" i="1" s="1"/>
  <c r="L159" i="1"/>
  <c r="F159" i="1"/>
  <c r="H159" i="1" s="1"/>
  <c r="K158" i="1"/>
  <c r="K157" i="1" s="1"/>
  <c r="G158" i="1"/>
  <c r="G157" i="1" s="1"/>
  <c r="E158" i="1"/>
  <c r="E157" i="1" s="1"/>
  <c r="D158" i="1"/>
  <c r="D157" i="1" s="1"/>
  <c r="L43" i="1"/>
  <c r="F43" i="1"/>
  <c r="H43" i="1" s="1"/>
  <c r="K42" i="1"/>
  <c r="K41" i="1" s="1"/>
  <c r="J42" i="1"/>
  <c r="J41" i="1" s="1"/>
  <c r="G42" i="1"/>
  <c r="G41" i="1" s="1"/>
  <c r="E42" i="1"/>
  <c r="E41" i="1" s="1"/>
  <c r="D42" i="1"/>
  <c r="D41" i="1" s="1"/>
  <c r="G13" i="1"/>
  <c r="G11" i="1" s="1"/>
  <c r="G10" i="1" s="1"/>
  <c r="E11" i="1"/>
  <c r="E10" i="1" s="1"/>
  <c r="K11" i="1"/>
  <c r="D11" i="1"/>
  <c r="D10" i="1" s="1"/>
  <c r="D163" i="1"/>
  <c r="D162" i="1" s="1"/>
  <c r="K163" i="1"/>
  <c r="K162" i="1" s="1"/>
  <c r="J163" i="1"/>
  <c r="G163" i="1"/>
  <c r="G162" i="1" s="1"/>
  <c r="E163" i="1"/>
  <c r="E162" i="1" s="1"/>
  <c r="D198" i="1"/>
  <c r="D197" i="1" s="1"/>
  <c r="K198" i="1"/>
  <c r="K197" i="1" s="1"/>
  <c r="J198" i="1"/>
  <c r="G198" i="1"/>
  <c r="G197" i="1" s="1"/>
  <c r="E198" i="1"/>
  <c r="E197" i="1" s="1"/>
  <c r="E215" i="1"/>
  <c r="E214" i="1" s="1"/>
  <c r="G215" i="1"/>
  <c r="G214" i="1" s="1"/>
  <c r="J215" i="1"/>
  <c r="J214" i="1" s="1"/>
  <c r="K215" i="1"/>
  <c r="D215" i="1"/>
  <c r="D214" i="1" s="1"/>
  <c r="E212" i="1"/>
  <c r="E211" i="1" s="1"/>
  <c r="G212" i="1"/>
  <c r="G211" i="1" s="1"/>
  <c r="J212" i="1"/>
  <c r="J211" i="1" s="1"/>
  <c r="K212" i="1"/>
  <c r="D212" i="1"/>
  <c r="D211" i="1" s="1"/>
  <c r="E209" i="1"/>
  <c r="E208" i="1" s="1"/>
  <c r="G209" i="1"/>
  <c r="G208" i="1" s="1"/>
  <c r="K209" i="1"/>
  <c r="D209" i="1"/>
  <c r="D208" i="1" s="1"/>
  <c r="E206" i="1"/>
  <c r="E205" i="1" s="1"/>
  <c r="G206" i="1"/>
  <c r="G205" i="1" s="1"/>
  <c r="J206" i="1"/>
  <c r="J205" i="1" s="1"/>
  <c r="K206" i="1"/>
  <c r="D206" i="1"/>
  <c r="D205" i="1" s="1"/>
  <c r="E202" i="1"/>
  <c r="E201" i="1" s="1"/>
  <c r="G202" i="1"/>
  <c r="G201" i="1" s="1"/>
  <c r="J202" i="1"/>
  <c r="J201" i="1" s="1"/>
  <c r="K202" i="1"/>
  <c r="D202" i="1"/>
  <c r="D201" i="1" s="1"/>
  <c r="E190" i="1"/>
  <c r="E189" i="1" s="1"/>
  <c r="G190" i="1"/>
  <c r="G189" i="1" s="1"/>
  <c r="J190" i="1"/>
  <c r="J189" i="1" s="1"/>
  <c r="K190" i="1"/>
  <c r="D190" i="1"/>
  <c r="D189" i="1" s="1"/>
  <c r="E181" i="1"/>
  <c r="E180" i="1" s="1"/>
  <c r="G181" i="1"/>
  <c r="G180" i="1" s="1"/>
  <c r="K181" i="1"/>
  <c r="K180" i="1" s="1"/>
  <c r="D181" i="1"/>
  <c r="D180" i="1" s="1"/>
  <c r="E178" i="1"/>
  <c r="E177" i="1" s="1"/>
  <c r="G178" i="1"/>
  <c r="G177" i="1" s="1"/>
  <c r="K178" i="1"/>
  <c r="K177" i="1" s="1"/>
  <c r="D178" i="1"/>
  <c r="D177" i="1" s="1"/>
  <c r="E174" i="1"/>
  <c r="E173" i="1" s="1"/>
  <c r="G174" i="1"/>
  <c r="G173" i="1" s="1"/>
  <c r="J174" i="1"/>
  <c r="J173" i="1" s="1"/>
  <c r="K174" i="1"/>
  <c r="D174" i="1"/>
  <c r="D173" i="1" s="1"/>
  <c r="E171" i="1"/>
  <c r="E170" i="1" s="1"/>
  <c r="G171" i="1"/>
  <c r="G170" i="1" s="1"/>
  <c r="K171" i="1"/>
  <c r="K170" i="1" s="1"/>
  <c r="D171" i="1"/>
  <c r="D170" i="1" s="1"/>
  <c r="E167" i="1"/>
  <c r="E166" i="1" s="1"/>
  <c r="G167" i="1"/>
  <c r="G166" i="1" s="1"/>
  <c r="J167" i="1"/>
  <c r="J166" i="1" s="1"/>
  <c r="K167" i="1"/>
  <c r="D167" i="1"/>
  <c r="D166" i="1" s="1"/>
  <c r="E66" i="1"/>
  <c r="E65" i="1" s="1"/>
  <c r="G66" i="1"/>
  <c r="G65" i="1" s="1"/>
  <c r="K66" i="1"/>
  <c r="D66" i="1"/>
  <c r="D65" i="1" s="1"/>
  <c r="E61" i="1"/>
  <c r="E60" i="1" s="1"/>
  <c r="G61" i="1"/>
  <c r="G60" i="1" s="1"/>
  <c r="K61" i="1"/>
  <c r="D61" i="1"/>
  <c r="D60" i="1" s="1"/>
  <c r="E58" i="1"/>
  <c r="E57" i="1" s="1"/>
  <c r="G58" i="1"/>
  <c r="G57" i="1" s="1"/>
  <c r="J58" i="1"/>
  <c r="J57" i="1" s="1"/>
  <c r="K58" i="1"/>
  <c r="D58" i="1"/>
  <c r="D57" i="1" s="1"/>
  <c r="E53" i="1"/>
  <c r="E52" i="1" s="1"/>
  <c r="G53" i="1"/>
  <c r="G52" i="1" s="1"/>
  <c r="K53" i="1"/>
  <c r="K52" i="1" s="1"/>
  <c r="D53" i="1"/>
  <c r="D52" i="1" s="1"/>
  <c r="E48" i="1"/>
  <c r="E47" i="1" s="1"/>
  <c r="G48" i="1"/>
  <c r="G47" i="1" s="1"/>
  <c r="K48" i="1"/>
  <c r="D48" i="1"/>
  <c r="D47" i="1" s="1"/>
  <c r="E45" i="1"/>
  <c r="E44" i="1" s="1"/>
  <c r="G45" i="1"/>
  <c r="G44" i="1" s="1"/>
  <c r="J45" i="1"/>
  <c r="J44" i="1" s="1"/>
  <c r="K45" i="1"/>
  <c r="K44" i="1" s="1"/>
  <c r="D45" i="1"/>
  <c r="D44" i="1" s="1"/>
  <c r="E38" i="1"/>
  <c r="E37" i="1" s="1"/>
  <c r="G38" i="1"/>
  <c r="G37" i="1" s="1"/>
  <c r="J38" i="1"/>
  <c r="J37" i="1" s="1"/>
  <c r="K38" i="1"/>
  <c r="D38" i="1"/>
  <c r="D37" i="1" s="1"/>
  <c r="E30" i="1"/>
  <c r="E29" i="1" s="1"/>
  <c r="G30" i="1"/>
  <c r="G29" i="1" s="1"/>
  <c r="J30" i="1"/>
  <c r="J29" i="1" s="1"/>
  <c r="K30" i="1"/>
  <c r="D30" i="1"/>
  <c r="D29" i="1" s="1"/>
  <c r="E23" i="1"/>
  <c r="E22" i="1" s="1"/>
  <c r="G23" i="1"/>
  <c r="G22" i="1" s="1"/>
  <c r="K23" i="1"/>
  <c r="K22" i="1" s="1"/>
  <c r="D23" i="1"/>
  <c r="D22" i="1" s="1"/>
  <c r="E20" i="1"/>
  <c r="E19" i="1" s="1"/>
  <c r="G20" i="1"/>
  <c r="G19" i="1" s="1"/>
  <c r="J20" i="1"/>
  <c r="K20" i="1"/>
  <c r="K19" i="1" s="1"/>
  <c r="D20" i="1"/>
  <c r="D19" i="1" s="1"/>
  <c r="L79" i="1"/>
  <c r="F79" i="1"/>
  <c r="H79" i="1" s="1"/>
  <c r="K78" i="1"/>
  <c r="K77" i="1" s="1"/>
  <c r="J78" i="1"/>
  <c r="G78" i="1"/>
  <c r="G77" i="1" s="1"/>
  <c r="E78" i="1"/>
  <c r="E77" i="1" s="1"/>
  <c r="D78" i="1"/>
  <c r="D77" i="1" s="1"/>
  <c r="L70" i="1"/>
  <c r="F70" i="1"/>
  <c r="H70" i="1" s="1"/>
  <c r="K69" i="1"/>
  <c r="K68" i="1" s="1"/>
  <c r="J69" i="1"/>
  <c r="G69" i="1"/>
  <c r="G68" i="1" s="1"/>
  <c r="E69" i="1"/>
  <c r="E68" i="1" s="1"/>
  <c r="D69" i="1"/>
  <c r="D68" i="1" s="1"/>
  <c r="F67" i="1"/>
  <c r="H67" i="1" s="1"/>
  <c r="H66" i="1" s="1"/>
  <c r="H65" i="1" s="1"/>
  <c r="F156" i="1"/>
  <c r="H156" i="1" s="1"/>
  <c r="I156" i="1" s="1"/>
  <c r="J156" i="1" s="1"/>
  <c r="L156" i="1" s="1"/>
  <c r="F155" i="1"/>
  <c r="H155" i="1" s="1"/>
  <c r="K154" i="1"/>
  <c r="K153" i="1" s="1"/>
  <c r="G154" i="1"/>
  <c r="G153" i="1" s="1"/>
  <c r="E154" i="1"/>
  <c r="E153" i="1" s="1"/>
  <c r="D154" i="1"/>
  <c r="D153" i="1" s="1"/>
  <c r="E147" i="1"/>
  <c r="E146" i="1" s="1"/>
  <c r="G147" i="1"/>
  <c r="G146" i="1" s="1"/>
  <c r="K147" i="1"/>
  <c r="K146" i="1" s="1"/>
  <c r="D147" i="1"/>
  <c r="D146" i="1" s="1"/>
  <c r="F148" i="1"/>
  <c r="F147" i="1" s="1"/>
  <c r="F146" i="1" s="1"/>
  <c r="E120" i="1"/>
  <c r="E119" i="1" s="1"/>
  <c r="G120" i="1"/>
  <c r="G119" i="1" s="1"/>
  <c r="J120" i="1"/>
  <c r="J119" i="1" s="1"/>
  <c r="K120" i="1"/>
  <c r="K119" i="1" s="1"/>
  <c r="L120" i="1"/>
  <c r="L119" i="1" s="1"/>
  <c r="D120" i="1"/>
  <c r="D119" i="1" s="1"/>
  <c r="F121" i="1"/>
  <c r="H121" i="1" s="1"/>
  <c r="H120" i="1" s="1"/>
  <c r="H119" i="1" s="1"/>
  <c r="L204" i="1"/>
  <c r="F204" i="1"/>
  <c r="H204" i="1" s="1"/>
  <c r="L203" i="1"/>
  <c r="F203" i="1"/>
  <c r="H203" i="1" s="1"/>
  <c r="L169" i="1"/>
  <c r="F169" i="1"/>
  <c r="H169" i="1" s="1"/>
  <c r="L168" i="1"/>
  <c r="F168" i="1"/>
  <c r="H168" i="1" s="1"/>
  <c r="F36" i="1"/>
  <c r="H36" i="1" s="1"/>
  <c r="F35" i="1"/>
  <c r="H35" i="1" s="1"/>
  <c r="F34" i="1"/>
  <c r="H34" i="1" s="1"/>
  <c r="L34" i="1" s="1"/>
  <c r="F33" i="1"/>
  <c r="H33" i="1" s="1"/>
  <c r="L33" i="1" s="1"/>
  <c r="F32" i="1"/>
  <c r="H32" i="1" s="1"/>
  <c r="L32" i="1" s="1"/>
  <c r="F31" i="1"/>
  <c r="H31" i="1" s="1"/>
  <c r="F94" i="1"/>
  <c r="H94" i="1" s="1"/>
  <c r="I94" i="1" s="1"/>
  <c r="J94" i="1" s="1"/>
  <c r="L94" i="1" s="1"/>
  <c r="F93" i="1"/>
  <c r="H93" i="1" s="1"/>
  <c r="I93" i="1" s="1"/>
  <c r="J93" i="1" s="1"/>
  <c r="L93" i="1" s="1"/>
  <c r="K92" i="1"/>
  <c r="G92" i="1"/>
  <c r="E92" i="1"/>
  <c r="D92" i="1"/>
  <c r="F88" i="1"/>
  <c r="H88" i="1" s="1"/>
  <c r="H87" i="1" s="1"/>
  <c r="H86" i="1" s="1"/>
  <c r="K87" i="1"/>
  <c r="K86" i="1" s="1"/>
  <c r="G87" i="1"/>
  <c r="G86" i="1" s="1"/>
  <c r="E87" i="1"/>
  <c r="E86" i="1" s="1"/>
  <c r="D87" i="1"/>
  <c r="D86" i="1" s="1"/>
  <c r="F188" i="1"/>
  <c r="F187" i="1" s="1"/>
  <c r="F186" i="1" s="1"/>
  <c r="K187" i="1"/>
  <c r="K186" i="1" s="1"/>
  <c r="G187" i="1"/>
  <c r="G186" i="1" s="1"/>
  <c r="E187" i="1"/>
  <c r="E186" i="1" s="1"/>
  <c r="D187" i="1"/>
  <c r="D186" i="1" s="1"/>
  <c r="F55" i="1"/>
  <c r="H55" i="1" s="1"/>
  <c r="I55" i="1" s="1"/>
  <c r="J55" i="1" s="1"/>
  <c r="F56" i="1"/>
  <c r="H56" i="1" s="1"/>
  <c r="F54" i="1"/>
  <c r="L217" i="1"/>
  <c r="F217" i="1"/>
  <c r="H217" i="1" s="1"/>
  <c r="I217" i="1" s="1"/>
  <c r="L216" i="1"/>
  <c r="F216" i="1"/>
  <c r="H216" i="1" s="1"/>
  <c r="L176" i="1"/>
  <c r="F176" i="1"/>
  <c r="H176" i="1" s="1"/>
  <c r="I176" i="1" s="1"/>
  <c r="L175" i="1"/>
  <c r="F175" i="1"/>
  <c r="H175" i="1" s="1"/>
  <c r="I175" i="1" s="1"/>
  <c r="K10" i="1" l="1"/>
  <c r="K47" i="1"/>
  <c r="F219" i="1"/>
  <c r="F218" i="1" s="1"/>
  <c r="F193" i="1"/>
  <c r="F192" i="1" s="1"/>
  <c r="L55" i="1"/>
  <c r="E196" i="1"/>
  <c r="E195" i="1" s="1"/>
  <c r="D196" i="1"/>
  <c r="D195" i="1" s="1"/>
  <c r="G196" i="1"/>
  <c r="G195" i="1" s="1"/>
  <c r="F42" i="1"/>
  <c r="F41" i="1" s="1"/>
  <c r="L193" i="1"/>
  <c r="L218" i="1"/>
  <c r="I219" i="1"/>
  <c r="H219" i="1"/>
  <c r="H218" i="1" s="1"/>
  <c r="L219" i="1"/>
  <c r="I193" i="1"/>
  <c r="H193" i="1"/>
  <c r="H192" i="1" s="1"/>
  <c r="K192" i="1"/>
  <c r="L192" i="1" s="1"/>
  <c r="F158" i="1"/>
  <c r="F157" i="1" s="1"/>
  <c r="H158" i="1"/>
  <c r="H157" i="1" s="1"/>
  <c r="L41" i="1"/>
  <c r="L42" i="1"/>
  <c r="L163" i="1"/>
  <c r="H42" i="1"/>
  <c r="H41" i="1" s="1"/>
  <c r="L167" i="1"/>
  <c r="L198" i="1"/>
  <c r="L174" i="1"/>
  <c r="H215" i="1"/>
  <c r="H214" i="1" s="1"/>
  <c r="L78" i="1"/>
  <c r="L202" i="1"/>
  <c r="L58" i="1"/>
  <c r="J197" i="1"/>
  <c r="L38" i="1"/>
  <c r="L190" i="1"/>
  <c r="L206" i="1"/>
  <c r="K205" i="1"/>
  <c r="L212" i="1"/>
  <c r="K211" i="1"/>
  <c r="L215" i="1"/>
  <c r="J162" i="1"/>
  <c r="L45" i="1"/>
  <c r="K57" i="1"/>
  <c r="K166" i="1"/>
  <c r="K37" i="1"/>
  <c r="F66" i="1"/>
  <c r="F65" i="1" s="1"/>
  <c r="K201" i="1"/>
  <c r="L201" i="1" s="1"/>
  <c r="F215" i="1"/>
  <c r="F214" i="1" s="1"/>
  <c r="K173" i="1"/>
  <c r="L173" i="1" s="1"/>
  <c r="K60" i="1"/>
  <c r="K208" i="1"/>
  <c r="K214" i="1"/>
  <c r="L214" i="1" s="1"/>
  <c r="I202" i="1"/>
  <c r="F202" i="1"/>
  <c r="F201" i="1" s="1"/>
  <c r="H202" i="1"/>
  <c r="H201" i="1" s="1"/>
  <c r="K189" i="1"/>
  <c r="I174" i="1"/>
  <c r="F174" i="1"/>
  <c r="F173" i="1" s="1"/>
  <c r="H174" i="1"/>
  <c r="H173" i="1" s="1"/>
  <c r="I167" i="1"/>
  <c r="H167" i="1"/>
  <c r="H166" i="1" s="1"/>
  <c r="F167" i="1"/>
  <c r="F166" i="1" s="1"/>
  <c r="K65" i="1"/>
  <c r="F53" i="1"/>
  <c r="F52" i="1" s="1"/>
  <c r="H30" i="1"/>
  <c r="H29" i="1" s="1"/>
  <c r="L30" i="1"/>
  <c r="F30" i="1"/>
  <c r="F29" i="1" s="1"/>
  <c r="K29" i="1"/>
  <c r="L20" i="1"/>
  <c r="J19" i="1"/>
  <c r="L69" i="1"/>
  <c r="J77" i="1"/>
  <c r="L77" i="1" s="1"/>
  <c r="H78" i="1"/>
  <c r="H77" i="1" s="1"/>
  <c r="F78" i="1"/>
  <c r="F77" i="1" s="1"/>
  <c r="J68" i="1"/>
  <c r="L68" i="1" s="1"/>
  <c r="H69" i="1"/>
  <c r="H68" i="1" s="1"/>
  <c r="F69" i="1"/>
  <c r="F68" i="1" s="1"/>
  <c r="H154" i="1"/>
  <c r="H153" i="1" s="1"/>
  <c r="F154" i="1"/>
  <c r="F153" i="1" s="1"/>
  <c r="H148" i="1"/>
  <c r="H147" i="1" s="1"/>
  <c r="H146" i="1" s="1"/>
  <c r="F120" i="1"/>
  <c r="F119" i="1" s="1"/>
  <c r="H92" i="1"/>
  <c r="F92" i="1"/>
  <c r="F87" i="1"/>
  <c r="F86" i="1" s="1"/>
  <c r="I88" i="1"/>
  <c r="H188" i="1"/>
  <c r="I216" i="1"/>
  <c r="I215" i="1" s="1"/>
  <c r="I214" i="1" s="1"/>
  <c r="F91" i="1"/>
  <c r="H91" i="1" s="1"/>
  <c r="H90" i="1" s="1"/>
  <c r="K90" i="1"/>
  <c r="K89" i="1" s="1"/>
  <c r="G90" i="1"/>
  <c r="G89" i="1" s="1"/>
  <c r="E90" i="1"/>
  <c r="E89" i="1" s="1"/>
  <c r="D90" i="1"/>
  <c r="D89" i="1" s="1"/>
  <c r="F85" i="1"/>
  <c r="F84" i="1" s="1"/>
  <c r="F83" i="1" s="1"/>
  <c r="K84" i="1"/>
  <c r="K83" i="1" s="1"/>
  <c r="G84" i="1"/>
  <c r="G83" i="1" s="1"/>
  <c r="E84" i="1"/>
  <c r="E83" i="1" s="1"/>
  <c r="D84" i="1"/>
  <c r="D83" i="1" s="1"/>
  <c r="F213" i="1"/>
  <c r="L213" i="1"/>
  <c r="L191" i="1"/>
  <c r="F191" i="1"/>
  <c r="L46" i="1"/>
  <c r="F46" i="1"/>
  <c r="L139" i="1"/>
  <c r="F139" i="1"/>
  <c r="H139" i="1" s="1"/>
  <c r="K138" i="1"/>
  <c r="J138" i="1"/>
  <c r="G138" i="1"/>
  <c r="E138" i="1"/>
  <c r="D138" i="1"/>
  <c r="F137" i="1"/>
  <c r="H137" i="1" s="1"/>
  <c r="K136" i="1"/>
  <c r="G136" i="1"/>
  <c r="E136" i="1"/>
  <c r="D136" i="1"/>
  <c r="L207" i="1"/>
  <c r="L200" i="1"/>
  <c r="L199" i="1"/>
  <c r="L185" i="1"/>
  <c r="L165" i="1"/>
  <c r="L164" i="1"/>
  <c r="L134" i="1"/>
  <c r="L132" i="1"/>
  <c r="L128" i="1"/>
  <c r="L126" i="1" s="1"/>
  <c r="L124" i="1"/>
  <c r="L118" i="1"/>
  <c r="L117" i="1"/>
  <c r="L114" i="1"/>
  <c r="L113" i="1"/>
  <c r="L112" i="1"/>
  <c r="L111" i="1"/>
  <c r="L110" i="1"/>
  <c r="L109" i="1"/>
  <c r="L106" i="1"/>
  <c r="L82" i="1"/>
  <c r="L76" i="1"/>
  <c r="L73" i="1"/>
  <c r="L63" i="1"/>
  <c r="L62" i="1"/>
  <c r="L59" i="1"/>
  <c r="L49" i="1"/>
  <c r="L40" i="1"/>
  <c r="L39" i="1"/>
  <c r="L21" i="1"/>
  <c r="F185" i="1"/>
  <c r="H185" i="1" s="1"/>
  <c r="I185" i="1" s="1"/>
  <c r="K184" i="1"/>
  <c r="K183" i="1" s="1"/>
  <c r="J184" i="1"/>
  <c r="J183" i="1" s="1"/>
  <c r="G184" i="1"/>
  <c r="G183" i="1" s="1"/>
  <c r="G161" i="1" s="1"/>
  <c r="E184" i="1"/>
  <c r="E183" i="1" s="1"/>
  <c r="E161" i="1" s="1"/>
  <c r="D184" i="1"/>
  <c r="D183" i="1" s="1"/>
  <c r="D161" i="1" s="1"/>
  <c r="F210" i="1"/>
  <c r="F182" i="1"/>
  <c r="F40" i="1"/>
  <c r="H40" i="1" s="1"/>
  <c r="F39" i="1"/>
  <c r="F25" i="1"/>
  <c r="H25" i="1" s="1"/>
  <c r="I25" i="1" s="1"/>
  <c r="F26" i="1"/>
  <c r="F27" i="1"/>
  <c r="F28" i="1"/>
  <c r="F179" i="1"/>
  <c r="F172" i="1"/>
  <c r="F207" i="1"/>
  <c r="F21" i="1"/>
  <c r="F165" i="1"/>
  <c r="H165" i="1" s="1"/>
  <c r="I165" i="1" s="1"/>
  <c r="F164" i="1"/>
  <c r="F200" i="1"/>
  <c r="H200" i="1" s="1"/>
  <c r="I200" i="1" s="1"/>
  <c r="F199" i="1"/>
  <c r="K161" i="1" l="1"/>
  <c r="K160" i="1" s="1"/>
  <c r="D160" i="1"/>
  <c r="E160" i="1"/>
  <c r="G160" i="1"/>
  <c r="K196" i="1"/>
  <c r="K195" i="1" s="1"/>
  <c r="I218" i="1"/>
  <c r="I192" i="1"/>
  <c r="J158" i="1"/>
  <c r="I158" i="1"/>
  <c r="I42" i="1"/>
  <c r="I30" i="1"/>
  <c r="J25" i="1"/>
  <c r="L25" i="1" s="1"/>
  <c r="I166" i="1"/>
  <c r="I120" i="1"/>
  <c r="I69" i="1"/>
  <c r="I78" i="1"/>
  <c r="I173" i="1"/>
  <c r="I201" i="1"/>
  <c r="L166" i="1"/>
  <c r="H199" i="1"/>
  <c r="F198" i="1"/>
  <c r="F163" i="1"/>
  <c r="F162" i="1" s="1"/>
  <c r="H179" i="1"/>
  <c r="H178" i="1" s="1"/>
  <c r="H177" i="1" s="1"/>
  <c r="F178" i="1"/>
  <c r="F177" i="1" s="1"/>
  <c r="H46" i="1"/>
  <c r="H45" i="1" s="1"/>
  <c r="H44" i="1" s="1"/>
  <c r="F45" i="1"/>
  <c r="F44" i="1" s="1"/>
  <c r="H213" i="1"/>
  <c r="H212" i="1" s="1"/>
  <c r="H211" i="1" s="1"/>
  <c r="F212" i="1"/>
  <c r="F211" i="1" s="1"/>
  <c r="I66" i="1"/>
  <c r="H210" i="1"/>
  <c r="F209" i="1"/>
  <c r="F208" i="1" s="1"/>
  <c r="H207" i="1"/>
  <c r="F206" i="1"/>
  <c r="F205" i="1" s="1"/>
  <c r="H172" i="1"/>
  <c r="F171" i="1"/>
  <c r="F170" i="1" s="1"/>
  <c r="H182" i="1"/>
  <c r="F181" i="1"/>
  <c r="F180" i="1" s="1"/>
  <c r="H191" i="1"/>
  <c r="H190" i="1" s="1"/>
  <c r="H189" i="1" s="1"/>
  <c r="F190" i="1"/>
  <c r="F189" i="1" s="1"/>
  <c r="H39" i="1"/>
  <c r="H38" i="1" s="1"/>
  <c r="F38" i="1"/>
  <c r="H21" i="1"/>
  <c r="F20" i="1"/>
  <c r="F19" i="1" s="1"/>
  <c r="I154" i="1"/>
  <c r="J147" i="1"/>
  <c r="J146" i="1" s="1"/>
  <c r="D135" i="1"/>
  <c r="H89" i="1"/>
  <c r="I92" i="1"/>
  <c r="I87" i="1"/>
  <c r="J88" i="1"/>
  <c r="H187" i="1"/>
  <c r="H186" i="1" s="1"/>
  <c r="I188" i="1"/>
  <c r="L44" i="1"/>
  <c r="F90" i="1"/>
  <c r="F89" i="1" s="1"/>
  <c r="I91" i="1"/>
  <c r="L189" i="1"/>
  <c r="H85" i="1"/>
  <c r="H84" i="1" s="1"/>
  <c r="H83" i="1" s="1"/>
  <c r="L211" i="1"/>
  <c r="L19" i="1"/>
  <c r="L138" i="1"/>
  <c r="G135" i="1"/>
  <c r="E135" i="1"/>
  <c r="K135" i="1"/>
  <c r="I137" i="1"/>
  <c r="H136" i="1"/>
  <c r="H138" i="1"/>
  <c r="I139" i="1"/>
  <c r="F138" i="1"/>
  <c r="F136" i="1"/>
  <c r="L205" i="1"/>
  <c r="L183" i="1"/>
  <c r="L184" i="1"/>
  <c r="F184" i="1"/>
  <c r="F183" i="1" s="1"/>
  <c r="H164" i="1"/>
  <c r="H163" i="1" s="1"/>
  <c r="H162" i="1" s="1"/>
  <c r="F161" i="1" l="1"/>
  <c r="F160" i="1" s="1"/>
  <c r="I157" i="1"/>
  <c r="L158" i="1"/>
  <c r="J157" i="1"/>
  <c r="L157" i="1" s="1"/>
  <c r="F197" i="1"/>
  <c r="F37" i="1"/>
  <c r="H37" i="1"/>
  <c r="I41" i="1"/>
  <c r="I77" i="1"/>
  <c r="I68" i="1"/>
  <c r="I119" i="1"/>
  <c r="I86" i="1"/>
  <c r="J137" i="1"/>
  <c r="I153" i="1"/>
  <c r="I65" i="1"/>
  <c r="I138" i="1"/>
  <c r="I147" i="1"/>
  <c r="I29" i="1"/>
  <c r="I179" i="1"/>
  <c r="I191" i="1"/>
  <c r="I213" i="1"/>
  <c r="I46" i="1"/>
  <c r="I199" i="1"/>
  <c r="H198" i="1"/>
  <c r="I182" i="1"/>
  <c r="H181" i="1"/>
  <c r="H180" i="1" s="1"/>
  <c r="I207" i="1"/>
  <c r="H206" i="1"/>
  <c r="H205" i="1" s="1"/>
  <c r="L67" i="1"/>
  <c r="J66" i="1"/>
  <c r="I172" i="1"/>
  <c r="H171" i="1"/>
  <c r="H170" i="1" s="1"/>
  <c r="I210" i="1"/>
  <c r="H209" i="1"/>
  <c r="H208" i="1" s="1"/>
  <c r="L36" i="1"/>
  <c r="I21" i="1"/>
  <c r="H20" i="1"/>
  <c r="H19" i="1" s="1"/>
  <c r="J154" i="1"/>
  <c r="L155" i="1"/>
  <c r="L148" i="1"/>
  <c r="I85" i="1"/>
  <c r="L31" i="1"/>
  <c r="J92" i="1"/>
  <c r="L88" i="1"/>
  <c r="J87" i="1"/>
  <c r="I187" i="1"/>
  <c r="I90" i="1"/>
  <c r="J91" i="1"/>
  <c r="F135" i="1"/>
  <c r="H135" i="1"/>
  <c r="I136" i="1"/>
  <c r="I184" i="1"/>
  <c r="H184" i="1"/>
  <c r="H183" i="1" s="1"/>
  <c r="L37" i="1"/>
  <c r="I164" i="1"/>
  <c r="H161" i="1" l="1"/>
  <c r="H160" i="1" s="1"/>
  <c r="F196" i="1"/>
  <c r="F195" i="1" s="1"/>
  <c r="J178" i="1"/>
  <c r="H197" i="1"/>
  <c r="I163" i="1"/>
  <c r="I89" i="1"/>
  <c r="I190" i="1"/>
  <c r="I178" i="1"/>
  <c r="I135" i="1"/>
  <c r="I20" i="1"/>
  <c r="I212" i="1"/>
  <c r="I146" i="1"/>
  <c r="I186" i="1"/>
  <c r="I38" i="1"/>
  <c r="I206" i="1"/>
  <c r="I183" i="1"/>
  <c r="I84" i="1"/>
  <c r="I45" i="1"/>
  <c r="I198" i="1"/>
  <c r="J65" i="1"/>
  <c r="L65" i="1" s="1"/>
  <c r="L66" i="1"/>
  <c r="I171" i="1"/>
  <c r="J210" i="1"/>
  <c r="I209" i="1"/>
  <c r="I181" i="1"/>
  <c r="J85" i="1"/>
  <c r="L85" i="1" s="1"/>
  <c r="J153" i="1"/>
  <c r="L153" i="1" s="1"/>
  <c r="L154" i="1"/>
  <c r="L146" i="1"/>
  <c r="L147" i="1"/>
  <c r="L92" i="1"/>
  <c r="J86" i="1"/>
  <c r="L86" i="1" s="1"/>
  <c r="L87" i="1"/>
  <c r="J187" i="1"/>
  <c r="L188" i="1"/>
  <c r="L91" i="1"/>
  <c r="J90" i="1"/>
  <c r="J89" i="1" s="1"/>
  <c r="J136" i="1"/>
  <c r="L137" i="1"/>
  <c r="J84" i="1" l="1"/>
  <c r="J83" i="1" s="1"/>
  <c r="L83" i="1" s="1"/>
  <c r="H196" i="1"/>
  <c r="H195" i="1" s="1"/>
  <c r="J177" i="1"/>
  <c r="L177" i="1" s="1"/>
  <c r="L179" i="1"/>
  <c r="I170" i="1"/>
  <c r="I44" i="1"/>
  <c r="I37" i="1"/>
  <c r="I180" i="1"/>
  <c r="I83" i="1"/>
  <c r="I205" i="1"/>
  <c r="I208" i="1"/>
  <c r="I211" i="1"/>
  <c r="I19" i="1"/>
  <c r="I177" i="1"/>
  <c r="I189" i="1"/>
  <c r="I162" i="1"/>
  <c r="I197" i="1"/>
  <c r="J171" i="1"/>
  <c r="L172" i="1"/>
  <c r="J209" i="1"/>
  <c r="L210" i="1"/>
  <c r="J181" i="1"/>
  <c r="L182" i="1"/>
  <c r="L187" i="1"/>
  <c r="J186" i="1"/>
  <c r="L186" i="1" s="1"/>
  <c r="L89" i="1"/>
  <c r="L90" i="1"/>
  <c r="L136" i="1"/>
  <c r="J135" i="1"/>
  <c r="L135" i="1" s="1"/>
  <c r="L162" i="1"/>
  <c r="L197" i="1"/>
  <c r="F13" i="1"/>
  <c r="H13" i="1" s="1"/>
  <c r="L84" i="1" l="1"/>
  <c r="I161" i="1"/>
  <c r="I160" i="1" s="1"/>
  <c r="I196" i="1"/>
  <c r="I195" i="1" s="1"/>
  <c r="L178" i="1"/>
  <c r="J208" i="1"/>
  <c r="J196" i="1" s="1"/>
  <c r="L209" i="1"/>
  <c r="J180" i="1"/>
  <c r="L180" i="1" s="1"/>
  <c r="L181" i="1"/>
  <c r="L171" i="1"/>
  <c r="J170" i="1"/>
  <c r="H26" i="1"/>
  <c r="I26" i="1" s="1"/>
  <c r="F50" i="1"/>
  <c r="H50" i="1" s="1"/>
  <c r="I50" i="1" s="1"/>
  <c r="H28" i="1"/>
  <c r="I28" i="1" s="1"/>
  <c r="H27" i="1"/>
  <c r="I27" i="1" s="1"/>
  <c r="F24" i="1"/>
  <c r="F76" i="1"/>
  <c r="F75" i="1" s="1"/>
  <c r="F74" i="1" s="1"/>
  <c r="K75" i="1"/>
  <c r="K74" i="1" s="1"/>
  <c r="J75" i="1"/>
  <c r="G75" i="1"/>
  <c r="G74" i="1" s="1"/>
  <c r="E75" i="1"/>
  <c r="E74" i="1" s="1"/>
  <c r="D75" i="1"/>
  <c r="D74" i="1" s="1"/>
  <c r="F63" i="1"/>
  <c r="H63" i="1" s="1"/>
  <c r="I63" i="1" s="1"/>
  <c r="F64" i="1"/>
  <c r="F62" i="1"/>
  <c r="D81" i="1"/>
  <c r="E81" i="1"/>
  <c r="G81" i="1"/>
  <c r="F59" i="1"/>
  <c r="I56" i="1"/>
  <c r="H54" i="1"/>
  <c r="H53" i="1" s="1"/>
  <c r="H52" i="1" s="1"/>
  <c r="F51" i="1"/>
  <c r="H51" i="1" s="1"/>
  <c r="I51" i="1" s="1"/>
  <c r="F49" i="1"/>
  <c r="F18" i="1"/>
  <c r="F17" i="1"/>
  <c r="F16" i="1"/>
  <c r="F15" i="1"/>
  <c r="F14" i="1"/>
  <c r="F12" i="1"/>
  <c r="J81" i="1"/>
  <c r="J72" i="1"/>
  <c r="J133" i="1"/>
  <c r="J116" i="1"/>
  <c r="J161" i="1" l="1"/>
  <c r="J27" i="1"/>
  <c r="L27" i="1" s="1"/>
  <c r="J26" i="1"/>
  <c r="L26" i="1" s="1"/>
  <c r="J56" i="1"/>
  <c r="L56" i="1" s="1"/>
  <c r="J28" i="1"/>
  <c r="L28" i="1" s="1"/>
  <c r="L51" i="1"/>
  <c r="L170" i="1"/>
  <c r="L208" i="1"/>
  <c r="H12" i="1"/>
  <c r="I12" i="1" s="1"/>
  <c r="F11" i="1"/>
  <c r="H59" i="1"/>
  <c r="H58" i="1" s="1"/>
  <c r="H57" i="1" s="1"/>
  <c r="F58" i="1"/>
  <c r="F57" i="1" s="1"/>
  <c r="H62" i="1"/>
  <c r="I62" i="1" s="1"/>
  <c r="F61" i="1"/>
  <c r="F60" i="1" s="1"/>
  <c r="J48" i="1"/>
  <c r="F48" i="1"/>
  <c r="H24" i="1"/>
  <c r="H23" i="1" s="1"/>
  <c r="H22" i="1" s="1"/>
  <c r="F23" i="1"/>
  <c r="F22" i="1" s="1"/>
  <c r="H64" i="1"/>
  <c r="L50" i="1"/>
  <c r="H49" i="1"/>
  <c r="H48" i="1" s="1"/>
  <c r="L57" i="1"/>
  <c r="J80" i="1"/>
  <c r="J74" i="1"/>
  <c r="L74" i="1" s="1"/>
  <c r="L75" i="1"/>
  <c r="J71" i="1"/>
  <c r="H16" i="1"/>
  <c r="I16" i="1" s="1"/>
  <c r="H17" i="1"/>
  <c r="H14" i="1"/>
  <c r="I14" i="1" s="1"/>
  <c r="H18" i="1"/>
  <c r="I18" i="1" s="1"/>
  <c r="H15" i="1"/>
  <c r="I15" i="1" s="1"/>
  <c r="H76" i="1"/>
  <c r="I54" i="1"/>
  <c r="I53" i="1" l="1"/>
  <c r="J195" i="1"/>
  <c r="L196" i="1"/>
  <c r="J160" i="1"/>
  <c r="L161" i="1"/>
  <c r="F47" i="1"/>
  <c r="I59" i="1"/>
  <c r="F10" i="1"/>
  <c r="H47" i="1"/>
  <c r="H11" i="1"/>
  <c r="H61" i="1"/>
  <c r="H60" i="1" s="1"/>
  <c r="I24" i="1"/>
  <c r="J47" i="1"/>
  <c r="L48" i="1"/>
  <c r="I64" i="1"/>
  <c r="J54" i="1"/>
  <c r="I49" i="1"/>
  <c r="I17" i="1"/>
  <c r="I76" i="1"/>
  <c r="H75" i="1"/>
  <c r="H74" i="1" s="1"/>
  <c r="K125" i="1"/>
  <c r="J53" i="1" l="1"/>
  <c r="I48" i="1"/>
  <c r="I47" i="1" s="1"/>
  <c r="I23" i="1"/>
  <c r="I75" i="1"/>
  <c r="I61" i="1"/>
  <c r="I52" i="1"/>
  <c r="I58" i="1"/>
  <c r="L47" i="1"/>
  <c r="L195" i="1"/>
  <c r="I11" i="1"/>
  <c r="H10" i="1"/>
  <c r="J24" i="1"/>
  <c r="J23" i="1" s="1"/>
  <c r="J22" i="1" s="1"/>
  <c r="L22" i="1" s="1"/>
  <c r="L54" i="1"/>
  <c r="F82" i="1"/>
  <c r="H82" i="1" s="1"/>
  <c r="K81" i="1"/>
  <c r="G80" i="1"/>
  <c r="E80" i="1"/>
  <c r="D80" i="1"/>
  <c r="J52" i="1" l="1"/>
  <c r="L52" i="1" s="1"/>
  <c r="L53" i="1"/>
  <c r="J61" i="1"/>
  <c r="L61" i="1" s="1"/>
  <c r="I10" i="1"/>
  <c r="I57" i="1"/>
  <c r="I60" i="1"/>
  <c r="I22" i="1"/>
  <c r="I74" i="1"/>
  <c r="L24" i="1"/>
  <c r="L23" i="1"/>
  <c r="J11" i="1"/>
  <c r="L64" i="1"/>
  <c r="K80" i="1"/>
  <c r="L80" i="1" s="1"/>
  <c r="L81" i="1"/>
  <c r="F81" i="1"/>
  <c r="F80" i="1" s="1"/>
  <c r="I82" i="1"/>
  <c r="H81" i="1"/>
  <c r="H80" i="1" s="1"/>
  <c r="K133" i="1"/>
  <c r="L133" i="1" s="1"/>
  <c r="F134" i="1"/>
  <c r="H134" i="1" s="1"/>
  <c r="G133" i="1"/>
  <c r="E133" i="1"/>
  <c r="D133" i="1"/>
  <c r="G114" i="1"/>
  <c r="J60" i="1" l="1"/>
  <c r="L60" i="1" s="1"/>
  <c r="I81" i="1"/>
  <c r="L11" i="1"/>
  <c r="J10" i="1"/>
  <c r="H133" i="1"/>
  <c r="I134" i="1"/>
  <c r="F133" i="1"/>
  <c r="F73" i="1"/>
  <c r="F72" i="1" s="1"/>
  <c r="F152" i="1"/>
  <c r="H152" i="1" s="1"/>
  <c r="I152" i="1" s="1"/>
  <c r="F151" i="1"/>
  <c r="F145" i="1"/>
  <c r="F144" i="1" s="1"/>
  <c r="F143" i="1"/>
  <c r="F142" i="1"/>
  <c r="H142" i="1" s="1"/>
  <c r="I142" i="1" s="1"/>
  <c r="F132" i="1"/>
  <c r="H132" i="1" s="1"/>
  <c r="I132" i="1" s="1"/>
  <c r="F131" i="1"/>
  <c r="H131" i="1" s="1"/>
  <c r="I131" i="1" s="1"/>
  <c r="F128" i="1"/>
  <c r="F126" i="1" s="1"/>
  <c r="F125" i="1"/>
  <c r="H125" i="1" s="1"/>
  <c r="I125" i="1" s="1"/>
  <c r="F124" i="1"/>
  <c r="L160" i="1"/>
  <c r="F110" i="1"/>
  <c r="H110" i="1" s="1"/>
  <c r="I110" i="1" s="1"/>
  <c r="F118" i="1"/>
  <c r="H118" i="1" s="1"/>
  <c r="F117" i="1"/>
  <c r="H117" i="1" s="1"/>
  <c r="I117" i="1" s="1"/>
  <c r="K116" i="1"/>
  <c r="G116" i="1"/>
  <c r="E116" i="1"/>
  <c r="D116" i="1"/>
  <c r="F115" i="1"/>
  <c r="H115" i="1" s="1"/>
  <c r="I115" i="1" s="1"/>
  <c r="J115" i="1" s="1"/>
  <c r="F114" i="1"/>
  <c r="H114" i="1" s="1"/>
  <c r="I114" i="1" s="1"/>
  <c r="F113" i="1"/>
  <c r="H113" i="1" s="1"/>
  <c r="I113" i="1" s="1"/>
  <c r="F112" i="1"/>
  <c r="H112" i="1" s="1"/>
  <c r="I112" i="1" s="1"/>
  <c r="F111" i="1"/>
  <c r="H111" i="1" s="1"/>
  <c r="I111" i="1" s="1"/>
  <c r="F109" i="1"/>
  <c r="H109" i="1" s="1"/>
  <c r="I109" i="1" s="1"/>
  <c r="K108" i="1"/>
  <c r="G108" i="1"/>
  <c r="E108" i="1"/>
  <c r="D108" i="1"/>
  <c r="K72" i="1"/>
  <c r="G72" i="1"/>
  <c r="E72" i="1"/>
  <c r="D72" i="1"/>
  <c r="K150" i="1"/>
  <c r="K144" i="1"/>
  <c r="K141" i="1"/>
  <c r="K130" i="1"/>
  <c r="K123" i="1"/>
  <c r="K103" i="1"/>
  <c r="K96" i="1"/>
  <c r="E150" i="1"/>
  <c r="E149" i="1" s="1"/>
  <c r="G150" i="1"/>
  <c r="G149" i="1" s="1"/>
  <c r="D150" i="1"/>
  <c r="D149" i="1" s="1"/>
  <c r="E144" i="1"/>
  <c r="G144" i="1"/>
  <c r="E141" i="1"/>
  <c r="G141" i="1"/>
  <c r="D144" i="1"/>
  <c r="D141" i="1"/>
  <c r="E130" i="1"/>
  <c r="E129" i="1" s="1"/>
  <c r="G130" i="1"/>
  <c r="G129" i="1" s="1"/>
  <c r="D130" i="1"/>
  <c r="D129" i="1" s="1"/>
  <c r="E123" i="1"/>
  <c r="G123" i="1"/>
  <c r="D123" i="1"/>
  <c r="E103" i="1"/>
  <c r="G103" i="1"/>
  <c r="D103" i="1"/>
  <c r="E96" i="1"/>
  <c r="G96" i="1"/>
  <c r="D96" i="1"/>
  <c r="F106" i="1"/>
  <c r="H106" i="1" s="1"/>
  <c r="I106" i="1" s="1"/>
  <c r="F105" i="1"/>
  <c r="H105" i="1" s="1"/>
  <c r="I105" i="1" s="1"/>
  <c r="F104" i="1"/>
  <c r="H104" i="1" s="1"/>
  <c r="I104" i="1" s="1"/>
  <c r="F102" i="1"/>
  <c r="H102" i="1" s="1"/>
  <c r="I102" i="1" s="1"/>
  <c r="F101" i="1"/>
  <c r="H101" i="1" s="1"/>
  <c r="I101" i="1" s="1"/>
  <c r="F100" i="1"/>
  <c r="H100" i="1" s="1"/>
  <c r="I100" i="1" s="1"/>
  <c r="F99" i="1"/>
  <c r="H99" i="1" s="1"/>
  <c r="I99" i="1" s="1"/>
  <c r="F98" i="1"/>
  <c r="H98" i="1" s="1"/>
  <c r="F97" i="1"/>
  <c r="H97" i="1" s="1"/>
  <c r="I97" i="1" s="1"/>
  <c r="K7" i="1" l="1"/>
  <c r="K6" i="1"/>
  <c r="L115" i="1"/>
  <c r="J108" i="1"/>
  <c r="J107" i="1" s="1"/>
  <c r="D6" i="1"/>
  <c r="G6" i="1"/>
  <c r="E6" i="1"/>
  <c r="E7" i="1"/>
  <c r="G7" i="1"/>
  <c r="D7" i="1"/>
  <c r="L116" i="1"/>
  <c r="L100" i="1"/>
  <c r="J131" i="1"/>
  <c r="J130" i="1" s="1"/>
  <c r="J129" i="1" s="1"/>
  <c r="I133" i="1"/>
  <c r="J142" i="1"/>
  <c r="L142" i="1" s="1"/>
  <c r="J152" i="1"/>
  <c r="L152" i="1" s="1"/>
  <c r="I80" i="1"/>
  <c r="J102" i="1"/>
  <c r="L10" i="1"/>
  <c r="D71" i="1"/>
  <c r="F71" i="1"/>
  <c r="E71" i="1"/>
  <c r="G71" i="1"/>
  <c r="K129" i="1"/>
  <c r="K149" i="1"/>
  <c r="K71" i="1"/>
  <c r="L72" i="1"/>
  <c r="I130" i="1"/>
  <c r="I116" i="1"/>
  <c r="I103" i="1"/>
  <c r="I108" i="1"/>
  <c r="I98" i="1"/>
  <c r="H116" i="1"/>
  <c r="H130" i="1"/>
  <c r="H129" i="1" s="1"/>
  <c r="G107" i="1"/>
  <c r="H108" i="1"/>
  <c r="H128" i="1"/>
  <c r="H126" i="1" s="1"/>
  <c r="H73" i="1"/>
  <c r="D107" i="1"/>
  <c r="H145" i="1"/>
  <c r="F141" i="1"/>
  <c r="F140" i="1" s="1"/>
  <c r="H143" i="1"/>
  <c r="E107" i="1"/>
  <c r="F123" i="1"/>
  <c r="F122" i="1" s="1"/>
  <c r="F150" i="1"/>
  <c r="F149" i="1" s="1"/>
  <c r="H124" i="1"/>
  <c r="H151" i="1"/>
  <c r="H96" i="1"/>
  <c r="H103" i="1"/>
  <c r="F130" i="1"/>
  <c r="F129" i="1" s="1"/>
  <c r="F116" i="1"/>
  <c r="K107" i="1"/>
  <c r="L107" i="1" s="1"/>
  <c r="F108" i="1"/>
  <c r="E140" i="1"/>
  <c r="D95" i="1"/>
  <c r="K140" i="1"/>
  <c r="E95" i="1"/>
  <c r="G140" i="1"/>
  <c r="G95" i="1"/>
  <c r="E122" i="1"/>
  <c r="K95" i="1"/>
  <c r="K122" i="1"/>
  <c r="D140" i="1"/>
  <c r="G122" i="1"/>
  <c r="F103" i="1"/>
  <c r="D122" i="1"/>
  <c r="F96" i="1"/>
  <c r="L105" i="1" l="1"/>
  <c r="L102" i="1"/>
  <c r="L99" i="1"/>
  <c r="L101" i="1"/>
  <c r="D9" i="1"/>
  <c r="D8" i="1" s="1"/>
  <c r="K9" i="1"/>
  <c r="K8" i="1" s="1"/>
  <c r="G9" i="1"/>
  <c r="G8" i="1" s="1"/>
  <c r="E9" i="1"/>
  <c r="E8" i="1" s="1"/>
  <c r="L108" i="1"/>
  <c r="F6" i="1"/>
  <c r="F7" i="1"/>
  <c r="J103" i="1"/>
  <c r="L104" i="1"/>
  <c r="L97" i="1"/>
  <c r="L131" i="1"/>
  <c r="I129" i="1"/>
  <c r="L125" i="1"/>
  <c r="J123" i="1"/>
  <c r="L123" i="1" s="1"/>
  <c r="L71" i="1"/>
  <c r="I96" i="1"/>
  <c r="J98" i="1"/>
  <c r="L130" i="1"/>
  <c r="L129" i="1"/>
  <c r="I107" i="1"/>
  <c r="H72" i="1"/>
  <c r="I73" i="1"/>
  <c r="I128" i="1"/>
  <c r="I126" i="1" s="1"/>
  <c r="H150" i="1"/>
  <c r="H149" i="1" s="1"/>
  <c r="I151" i="1"/>
  <c r="H144" i="1"/>
  <c r="I145" i="1"/>
  <c r="H123" i="1"/>
  <c r="I124" i="1"/>
  <c r="H141" i="1"/>
  <c r="I143" i="1"/>
  <c r="H107" i="1"/>
  <c r="H95" i="1"/>
  <c r="F107" i="1"/>
  <c r="F95" i="1"/>
  <c r="L103" i="1" l="1"/>
  <c r="F9" i="1"/>
  <c r="F8" i="1" s="1"/>
  <c r="H6" i="1"/>
  <c r="H7" i="1"/>
  <c r="I123" i="1"/>
  <c r="J151" i="1"/>
  <c r="I72" i="1"/>
  <c r="J122" i="1"/>
  <c r="L122" i="1" s="1"/>
  <c r="I95" i="1"/>
  <c r="H71" i="1"/>
  <c r="H140" i="1"/>
  <c r="I150" i="1"/>
  <c r="L98" i="1"/>
  <c r="J96" i="1"/>
  <c r="I144" i="1"/>
  <c r="J145" i="1"/>
  <c r="I141" i="1"/>
  <c r="J143" i="1"/>
  <c r="H122" i="1"/>
  <c r="H9" i="1" l="1"/>
  <c r="H8" i="1" s="1"/>
  <c r="I6" i="1"/>
  <c r="I7" i="1"/>
  <c r="I71" i="1"/>
  <c r="I122" i="1"/>
  <c r="I149" i="1"/>
  <c r="L35" i="1"/>
  <c r="L29" i="1"/>
  <c r="L151" i="1"/>
  <c r="J150" i="1"/>
  <c r="I140" i="1"/>
  <c r="J95" i="1"/>
  <c r="L96" i="1"/>
  <c r="L145" i="1"/>
  <c r="J144" i="1"/>
  <c r="L143" i="1"/>
  <c r="J141" i="1"/>
  <c r="J6" i="1" s="1"/>
  <c r="J7" i="1" l="1"/>
  <c r="I9" i="1"/>
  <c r="I8" i="1" s="1"/>
  <c r="L95" i="1"/>
  <c r="J149" i="1"/>
  <c r="L149" i="1" s="1"/>
  <c r="L150" i="1"/>
  <c r="L144" i="1"/>
  <c r="J140" i="1"/>
  <c r="L141" i="1"/>
  <c r="L6" i="1" s="1"/>
  <c r="L7" i="1" l="1"/>
  <c r="J9" i="1"/>
  <c r="J8" i="1" s="1"/>
  <c r="L140" i="1"/>
  <c r="L8" i="1" l="1"/>
  <c r="L9" i="1"/>
</calcChain>
</file>

<file path=xl/sharedStrings.xml><?xml version="1.0" encoding="utf-8"?>
<sst xmlns="http://schemas.openxmlformats.org/spreadsheetml/2006/main" count="334" uniqueCount="98">
  <si>
    <t>2020. aasta riigieelarve jäägid</t>
  </si>
  <si>
    <t>Lõplik eelarve, va üle toodud</t>
  </si>
  <si>
    <t>Üle toodud 2019. aastast</t>
  </si>
  <si>
    <t>Lõplik eelarve</t>
  </si>
  <si>
    <t>Täitmine 2020</t>
  </si>
  <si>
    <t>Kasutamata eelarve jääk</t>
  </si>
  <si>
    <t>2021. aastasse üle viidav jääk</t>
  </si>
  <si>
    <t>KULUD</t>
  </si>
  <si>
    <t xml:space="preserve">INVESTEERINGUD </t>
  </si>
  <si>
    <t xml:space="preserve">Tulemusvaldkond: </t>
  </si>
  <si>
    <t>Programm:</t>
  </si>
  <si>
    <t>Kulud</t>
  </si>
  <si>
    <t>Investeeringud</t>
  </si>
  <si>
    <t xml:space="preserve">Jagu 10 SISEMINISTEERIUMI valitsemisala </t>
  </si>
  <si>
    <t>SISETURVALISUS</t>
  </si>
  <si>
    <t>SR100054</t>
  </si>
  <si>
    <t>Idapiiri ehitus</t>
  </si>
  <si>
    <t>SR100066</t>
  </si>
  <si>
    <t>Politsei ja piirivalve kriisireserv</t>
  </si>
  <si>
    <t>SR100107</t>
  </si>
  <si>
    <t>Biomeetr identifitseermissüsteemi rakend</t>
  </si>
  <si>
    <t>SR100132</t>
  </si>
  <si>
    <t>Riigipiiri ehitamine</t>
  </si>
  <si>
    <t>VR000040</t>
  </si>
  <si>
    <t>Eriolukorra vahendid</t>
  </si>
  <si>
    <t>Häirekeskus</t>
  </si>
  <si>
    <t>Politsei- ja Piirivalveamet</t>
  </si>
  <si>
    <t>Päästeamet</t>
  </si>
  <si>
    <t>Sisekaitseakadeemia</t>
  </si>
  <si>
    <t>Siseministeerium</t>
  </si>
  <si>
    <t>SMIT</t>
  </si>
  <si>
    <t>IN101296</t>
  </si>
  <si>
    <t>Männiku kinnistu</t>
  </si>
  <si>
    <t>SR000040</t>
  </si>
  <si>
    <t>Kaitsepolitseiamet</t>
  </si>
  <si>
    <t>RIIGIVALITSEMINE</t>
  </si>
  <si>
    <t>KODANIKUÜHISKOND</t>
  </si>
  <si>
    <t>IN004001</t>
  </si>
  <si>
    <t>Õhusõidukite hooldus ja varuosad</t>
  </si>
  <si>
    <t>Ülekantav 2020 jääk</t>
  </si>
  <si>
    <t>IN002000</t>
  </si>
  <si>
    <t>IT investeeringud</t>
  </si>
  <si>
    <t>IN003000</t>
  </si>
  <si>
    <t>Transpordivahendid</t>
  </si>
  <si>
    <t>IN004000</t>
  </si>
  <si>
    <t>Masinad ja seadmed</t>
  </si>
  <si>
    <t>IN005000</t>
  </si>
  <si>
    <t>Muud investeeringud</t>
  </si>
  <si>
    <t>IN101294</t>
  </si>
  <si>
    <t>Erika kinnistu</t>
  </si>
  <si>
    <t>SE000003</t>
  </si>
  <si>
    <t>Rahvusvahelised liikmemaksud</t>
  </si>
  <si>
    <t>PEREPOLIITIKA</t>
  </si>
  <si>
    <t>LASTE JA PEREDE PROGRAMM</t>
  </si>
  <si>
    <t>JÄÄK VIIAKSE ÜLE SISETURVALISUSE PROGRAMMI</t>
  </si>
  <si>
    <t>IN000099</t>
  </si>
  <si>
    <t>Täiendavad investeeringutoetused</t>
  </si>
  <si>
    <t>JÄÄK VIIAKSE ÜLE KODANIKUÜHISKONNA PROGRAMMI</t>
  </si>
  <si>
    <t>SE000099</t>
  </si>
  <si>
    <t>Täiendav eraldis</t>
  </si>
  <si>
    <r>
      <rPr>
        <b/>
        <sz val="11"/>
        <color rgb="FFC00000"/>
        <rFont val="Times New Roman"/>
        <family val="1"/>
        <charset val="186"/>
      </rPr>
      <t>sh avansiliselt</t>
    </r>
    <r>
      <rPr>
        <b/>
        <sz val="11"/>
        <color theme="1"/>
        <rFont val="Times New Roman"/>
        <family val="1"/>
        <charset val="186"/>
      </rPr>
      <t xml:space="preserve"> ülekantud 2020 jääk</t>
    </r>
  </si>
  <si>
    <r>
      <rPr>
        <b/>
        <sz val="11"/>
        <color rgb="FFC00000"/>
        <rFont val="Times New Roman"/>
        <family val="1"/>
        <charset val="186"/>
      </rPr>
      <t>sh korraline</t>
    </r>
    <r>
      <rPr>
        <b/>
        <sz val="11"/>
        <color theme="1"/>
        <rFont val="Times New Roman"/>
        <family val="1"/>
        <charset val="186"/>
      </rPr>
      <t xml:space="preserve"> ülekantav 2020 jääk</t>
    </r>
  </si>
  <si>
    <t>SR100067</t>
  </si>
  <si>
    <t>SKA Narva õppekeskuse ehitamine</t>
  </si>
  <si>
    <t>TK100003</t>
  </si>
  <si>
    <t>Turvalisemate kogukondade loomine</t>
  </si>
  <si>
    <t>JÄÄK VIIAKSE ÜLE SISETURVALISUSE PROGRAMMI objektikoodita eelarvesse</t>
  </si>
  <si>
    <t>VR100021</t>
  </si>
  <si>
    <t>Reostustõrje</t>
  </si>
  <si>
    <t>VR100145</t>
  </si>
  <si>
    <t>Isikut tõendavate dok väljaandmine</t>
  </si>
  <si>
    <t>VR100432</t>
  </si>
  <si>
    <t>SR100176</t>
  </si>
  <si>
    <t>Narva Aleksandri Suurkirik</t>
  </si>
  <si>
    <t>VR100135</t>
  </si>
  <si>
    <t>Päästeauto ja paakkonteiner</t>
  </si>
  <si>
    <t>SE000028</t>
  </si>
  <si>
    <t>Vahendid Riigi Kinnisvara Aktsiaseltsile</t>
  </si>
  <si>
    <t>SR100047</t>
  </si>
  <si>
    <t>Rahapesuvastase võitluse võimekus</t>
  </si>
  <si>
    <t>SR100146</t>
  </si>
  <si>
    <t>Kodud tuleohutuks</t>
  </si>
  <si>
    <t>WRC Rally Estonia</t>
  </si>
  <si>
    <t>IN100005</t>
  </si>
  <si>
    <t>Kaldabaasid</t>
  </si>
  <si>
    <t>IN101293</t>
  </si>
  <si>
    <t>Kolde pst 65</t>
  </si>
  <si>
    <t>IN101304</t>
  </si>
  <si>
    <t>Punamäe väiketankla</t>
  </si>
  <si>
    <t>Objektikoodita</t>
  </si>
  <si>
    <t>SE000040</t>
  </si>
  <si>
    <t>VR100144</t>
  </si>
  <si>
    <t>Rahvastikuministri kulud</t>
  </si>
  <si>
    <t>KESTLIK EESTI JA TÕHUSAD RAHVASTIKUTOIMINGUD</t>
  </si>
  <si>
    <t>RAHVASTIK JA SIDUS ÜHISKOND</t>
  </si>
  <si>
    <t>TUGEV KODANIKUÜHISKOND</t>
  </si>
  <si>
    <t>TÕHUS KOHANEMIS- JA LÕIMUMISPOLIITIKA</t>
  </si>
  <si>
    <t>Lisa. Siseministeeriumi valitsemisala 2020. aasta riigieelarve ja riigi 2020. aasta lisaeelarve kasutamata vahendite ülekandmine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</si>
</sst>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833C0C"/>
      <name val="Times New Roman"/>
      <family val="1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C00000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i/>
      <sz val="11"/>
      <color rgb="FF0070C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F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C1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3" fontId="1" fillId="5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1" fillId="4" borderId="1" xfId="0" applyNumberFormat="1" applyFont="1" applyFill="1" applyBorder="1" applyAlignment="1">
      <alignment vertical="center"/>
    </xf>
    <xf numFmtId="3" fontId="1" fillId="8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3" fontId="1" fillId="10" borderId="1" xfId="0" applyNumberFormat="1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/>
    </xf>
    <xf numFmtId="3" fontId="1" fillId="11" borderId="1" xfId="0" applyNumberFormat="1" applyFont="1" applyFill="1" applyBorder="1" applyAlignment="1">
      <alignment vertical="center"/>
    </xf>
    <xf numFmtId="3" fontId="1" fillId="12" borderId="1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0" fillId="0" borderId="0" xfId="0" applyNumberFormat="1" applyFont="1"/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59"/>
  <sheetViews>
    <sheetView tabSelected="1" zoomScaleNormal="100" workbookViewId="0">
      <pane ySplit="4" topLeftCell="A5" activePane="bottomLeft" state="frozen"/>
      <selection pane="bottomLeft" activeCell="I80" sqref="I80"/>
    </sheetView>
  </sheetViews>
  <sheetFormatPr defaultColWidth="9.140625" defaultRowHeight="15" outlineLevelRow="2" x14ac:dyDescent="0.25"/>
  <cols>
    <col min="1" max="1" width="21.5703125" style="1" customWidth="1"/>
    <col min="2" max="2" width="36.7109375" style="1" customWidth="1"/>
    <col min="3" max="3" width="33.85546875" style="1" customWidth="1"/>
    <col min="4" max="4" width="14.7109375" style="1" customWidth="1"/>
    <col min="5" max="5" width="10.7109375" style="1" customWidth="1"/>
    <col min="6" max="6" width="15.140625" style="1" bestFit="1" customWidth="1"/>
    <col min="7" max="7" width="13.85546875" style="1" bestFit="1" customWidth="1"/>
    <col min="8" max="8" width="14.7109375" style="1" bestFit="1" customWidth="1"/>
    <col min="9" max="9" width="12.7109375" style="1" customWidth="1"/>
    <col min="10" max="12" width="17.42578125" style="1" customWidth="1"/>
    <col min="13" max="13" width="11.5703125" style="1" bestFit="1" customWidth="1"/>
    <col min="14" max="14" width="14.140625" style="1" bestFit="1" customWidth="1"/>
    <col min="15" max="16384" width="9.140625" style="1"/>
  </cols>
  <sheetData>
    <row r="1" spans="1:14" x14ac:dyDescent="0.25">
      <c r="A1" t="s">
        <v>97</v>
      </c>
    </row>
    <row r="3" spans="1:14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25"/>
      <c r="K3" s="24"/>
      <c r="L3" s="34"/>
    </row>
    <row r="4" spans="1:14" ht="57" x14ac:dyDescent="0.25">
      <c r="A4" s="41"/>
      <c r="B4" s="41"/>
      <c r="C4" s="1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9" t="s">
        <v>39</v>
      </c>
      <c r="K4" s="3" t="s">
        <v>60</v>
      </c>
      <c r="L4" s="30" t="s">
        <v>61</v>
      </c>
    </row>
    <row r="5" spans="1:14" x14ac:dyDescent="0.25">
      <c r="A5" s="4" t="s">
        <v>13</v>
      </c>
      <c r="B5" s="5"/>
      <c r="C5" s="5"/>
      <c r="D5" s="6"/>
      <c r="E5" s="5"/>
      <c r="F5" s="5"/>
      <c r="G5" s="5"/>
      <c r="H5" s="5"/>
      <c r="I5" s="5"/>
      <c r="J5" s="26"/>
      <c r="K5" s="7"/>
      <c r="L5" s="31"/>
    </row>
    <row r="6" spans="1:14" x14ac:dyDescent="0.25">
      <c r="A6" s="8"/>
      <c r="B6" s="8" t="s">
        <v>7</v>
      </c>
      <c r="C6" s="8"/>
      <c r="D6" s="16">
        <f t="shared" ref="D6:I6" si="0">D11+D20+D23+D30+D38+D45+D84+D90+D96+D108+D120+D123+D130+D136+D141+D147+D154+D163+D167+D171+D181+D184+D190+D198+D202+D206+D212+D209+D42+D178+D158+D193+D219</f>
        <v>351616240.41058218</v>
      </c>
      <c r="E6" s="16">
        <f t="shared" si="0"/>
        <v>5823017.994093026</v>
      </c>
      <c r="F6" s="16">
        <f t="shared" si="0"/>
        <v>357439258.40467513</v>
      </c>
      <c r="G6" s="16">
        <f t="shared" si="0"/>
        <v>344440376.14212012</v>
      </c>
      <c r="H6" s="16">
        <f t="shared" si="0"/>
        <v>12998882.262555018</v>
      </c>
      <c r="I6" s="16">
        <f t="shared" si="0"/>
        <v>11531184.161494847</v>
      </c>
      <c r="J6" s="16">
        <f>J11+J20+J23+J30+J38+J45+J84+J90+J96+J108+J120+J123+J130+J136+J141+J147+J154+J163+J167+J171+J181+J184+J190+J198+J202+J206+J212+J209+J42+J178+J158+J193+J219+J224+J228+J235+J238+J245+J254+J241</f>
        <v>10910576.228238655</v>
      </c>
      <c r="K6" s="16">
        <f t="shared" ref="K6:L6" si="1">K11+K20+K23+K30+K38+K45+K84+K90+K96+K108+K120+K123+K130+K136+K141+K147+K154+K163+K167+K171+K181+K184+K190+K198+K202+K206+K212+K209+K42+K178+K158+K193+K219+K224+K228+K235+K238+K245+K254+K241</f>
        <v>2694625.8200000003</v>
      </c>
      <c r="L6" s="16">
        <f t="shared" si="1"/>
        <v>8215950.4082386522</v>
      </c>
      <c r="N6" s="37"/>
    </row>
    <row r="7" spans="1:14" x14ac:dyDescent="0.25">
      <c r="A7" s="8"/>
      <c r="B7" s="8" t="s">
        <v>8</v>
      </c>
      <c r="C7" s="8"/>
      <c r="D7" s="16">
        <f t="shared" ref="D7:I7" si="2">D48+D53+D58+D61+D66+D69+D72+D75+D78+D81+D87+D92+D103+D116+D126+D133+D138+D144+D150+D174+D187+D215</f>
        <v>25333937.294091757</v>
      </c>
      <c r="E7" s="16">
        <f t="shared" si="2"/>
        <v>4488866.9800000004</v>
      </c>
      <c r="F7" s="16">
        <f t="shared" si="2"/>
        <v>29822804.274091754</v>
      </c>
      <c r="G7" s="16">
        <f t="shared" si="2"/>
        <v>20096218.088827826</v>
      </c>
      <c r="H7" s="16">
        <f t="shared" si="2"/>
        <v>9726586.1852639299</v>
      </c>
      <c r="I7" s="16">
        <f t="shared" si="2"/>
        <v>6989940.6252639294</v>
      </c>
      <c r="J7" s="16">
        <f>J48+J53+J58+J61+J66+J69+J72+J75+J78+J81+J87+J92+J103+J116+J126+J133+J138+J144+J150+J174+J187+J215+J231+J249+J258</f>
        <v>7610537.6166346883</v>
      </c>
      <c r="K7" s="16">
        <f t="shared" ref="K7:L7" si="3">K48+K53+K58+K61+K66+K69+K72+K75+K78+K81+K87+K92+K103+K116+K126+K133+K138+K144+K150+K174+K187+K215+K231+K249+K258</f>
        <v>4367996</v>
      </c>
      <c r="L7" s="16">
        <f t="shared" si="3"/>
        <v>3242541.6166346865</v>
      </c>
      <c r="N7" s="37"/>
    </row>
    <row r="8" spans="1:14" x14ac:dyDescent="0.25">
      <c r="A8" s="9" t="s">
        <v>9</v>
      </c>
      <c r="B8" s="9" t="s">
        <v>14</v>
      </c>
      <c r="C8" s="9"/>
      <c r="D8" s="17">
        <f>D9</f>
        <v>372250492.31893092</v>
      </c>
      <c r="E8" s="17">
        <f t="shared" ref="E8:I8" si="4">E9</f>
        <v>9723849.5868716557</v>
      </c>
      <c r="F8" s="17">
        <f t="shared" si="4"/>
        <v>381974341.90580255</v>
      </c>
      <c r="G8" s="17">
        <f t="shared" si="4"/>
        <v>360067297.49856251</v>
      </c>
      <c r="H8" s="17">
        <f t="shared" si="4"/>
        <v>21907044.407239974</v>
      </c>
      <c r="I8" s="17">
        <f t="shared" si="4"/>
        <v>17703581.878927875</v>
      </c>
      <c r="J8" s="28">
        <f t="shared" ref="J8" si="5">J9</f>
        <v>17690346.536436066</v>
      </c>
      <c r="K8" s="22">
        <f t="shared" ref="K8" si="6">K9</f>
        <v>7062621.8200000003</v>
      </c>
      <c r="L8" s="32">
        <f t="shared" ref="L8:L114" si="7">J8-K8</f>
        <v>10627724.716436066</v>
      </c>
    </row>
    <row r="9" spans="1:14" x14ac:dyDescent="0.25">
      <c r="A9" s="10" t="s">
        <v>10</v>
      </c>
      <c r="B9" s="10" t="s">
        <v>14</v>
      </c>
      <c r="C9" s="10"/>
      <c r="D9" s="18">
        <f t="shared" ref="D9:K9" si="8">D10+D19+D22+D29+D37+D44+D47+D52+D57+D60+D65+D68+D71+D74+D77+D80+D83+D86+D89+D95+D107+D119+D122+D129+D135+D140+D146+D149+D153+D157+D41</f>
        <v>372250492.31893092</v>
      </c>
      <c r="E9" s="18">
        <f t="shared" si="8"/>
        <v>9723849.5868716557</v>
      </c>
      <c r="F9" s="18">
        <f t="shared" si="8"/>
        <v>381974341.90580255</v>
      </c>
      <c r="G9" s="18">
        <f t="shared" si="8"/>
        <v>360067297.49856251</v>
      </c>
      <c r="H9" s="18">
        <f t="shared" si="8"/>
        <v>21907044.407239974</v>
      </c>
      <c r="I9" s="18">
        <f t="shared" si="8"/>
        <v>17703581.878927875</v>
      </c>
      <c r="J9" s="27">
        <f t="shared" si="8"/>
        <v>17690346.536436066</v>
      </c>
      <c r="K9" s="23">
        <f t="shared" si="8"/>
        <v>7062621.8200000003</v>
      </c>
      <c r="L9" s="33">
        <f t="shared" si="7"/>
        <v>10627724.716436066</v>
      </c>
    </row>
    <row r="10" spans="1:14" collapsed="1" x14ac:dyDescent="0.25">
      <c r="A10" s="11"/>
      <c r="B10" s="36" t="s">
        <v>89</v>
      </c>
      <c r="C10" s="11"/>
      <c r="D10" s="19">
        <f>D11</f>
        <v>307831681.67112643</v>
      </c>
      <c r="E10" s="19">
        <f t="shared" ref="E10:K10" si="9">E11</f>
        <v>5226828.9868716579</v>
      </c>
      <c r="F10" s="19">
        <f t="shared" si="9"/>
        <v>313058510.65799803</v>
      </c>
      <c r="G10" s="19">
        <f t="shared" si="9"/>
        <v>305454221.81345594</v>
      </c>
      <c r="H10" s="19">
        <f t="shared" si="9"/>
        <v>7604288.8445420628</v>
      </c>
      <c r="I10" s="19">
        <f t="shared" si="9"/>
        <v>7604288.8445420628</v>
      </c>
      <c r="J10" s="38">
        <f t="shared" si="9"/>
        <v>7563548.3130485052</v>
      </c>
      <c r="K10" s="19">
        <f t="shared" si="9"/>
        <v>0</v>
      </c>
      <c r="L10" s="19">
        <f t="shared" si="7"/>
        <v>7563548.3130485052</v>
      </c>
    </row>
    <row r="11" spans="1:14" ht="15" hidden="1" customHeight="1" outlineLevel="1" collapsed="1" x14ac:dyDescent="0.25">
      <c r="A11" s="11"/>
      <c r="B11" s="11" t="s">
        <v>11</v>
      </c>
      <c r="C11" s="11"/>
      <c r="D11" s="35">
        <f>SUM(D12:D18)</f>
        <v>307831681.67112643</v>
      </c>
      <c r="E11" s="35">
        <f t="shared" ref="E11:K11" si="10">SUM(E12:E18)</f>
        <v>5226828.9868716579</v>
      </c>
      <c r="F11" s="35">
        <f t="shared" si="10"/>
        <v>313058510.65799803</v>
      </c>
      <c r="G11" s="35">
        <f t="shared" si="10"/>
        <v>305454221.81345594</v>
      </c>
      <c r="H11" s="35">
        <f t="shared" si="10"/>
        <v>7604288.8445420628</v>
      </c>
      <c r="I11" s="35">
        <f t="shared" si="10"/>
        <v>7604288.8445420628</v>
      </c>
      <c r="J11" s="39">
        <f t="shared" si="10"/>
        <v>7563548.3130485052</v>
      </c>
      <c r="K11" s="35">
        <f t="shared" si="10"/>
        <v>0</v>
      </c>
      <c r="L11" s="35">
        <f t="shared" ref="L11" si="11">J11-K11</f>
        <v>7563548.3130485052</v>
      </c>
    </row>
    <row r="12" spans="1:14" s="15" customFormat="1" ht="15" hidden="1" customHeight="1" outlineLevel="2" x14ac:dyDescent="0.25">
      <c r="A12" s="14"/>
      <c r="B12" s="14" t="s">
        <v>25</v>
      </c>
      <c r="C12" s="14"/>
      <c r="D12" s="21">
        <v>5938205</v>
      </c>
      <c r="E12" s="21">
        <v>14978</v>
      </c>
      <c r="F12" s="21">
        <f t="shared" ref="F12:F18" si="12">D12+E12</f>
        <v>5953183</v>
      </c>
      <c r="G12" s="21">
        <v>5646117.3400000101</v>
      </c>
      <c r="H12" s="21">
        <f>F12-G12</f>
        <v>307065.6599999899</v>
      </c>
      <c r="I12" s="20">
        <f>H12</f>
        <v>307065.6599999899</v>
      </c>
      <c r="J12" s="40">
        <v>307065.66000004997</v>
      </c>
      <c r="K12" s="20">
        <v>0</v>
      </c>
      <c r="L12" s="20">
        <f t="shared" si="7"/>
        <v>307065.66000004997</v>
      </c>
    </row>
    <row r="13" spans="1:14" s="15" customFormat="1" ht="15" hidden="1" customHeight="1" outlineLevel="2" x14ac:dyDescent="0.25">
      <c r="A13" s="14"/>
      <c r="B13" s="14" t="s">
        <v>34</v>
      </c>
      <c r="C13" s="14"/>
      <c r="D13" s="21">
        <v>33606804</v>
      </c>
      <c r="E13" s="21">
        <v>752065.4</v>
      </c>
      <c r="F13" s="21">
        <f t="shared" si="12"/>
        <v>34358869.399999999</v>
      </c>
      <c r="G13" s="21">
        <f>D13+E13</f>
        <v>34358869.399999999</v>
      </c>
      <c r="H13" s="21">
        <f t="shared" ref="H13:H18" si="13">F13-G13</f>
        <v>0</v>
      </c>
      <c r="I13" s="20">
        <v>0</v>
      </c>
      <c r="J13" s="40">
        <v>20776.000000010001</v>
      </c>
      <c r="K13" s="20">
        <v>0</v>
      </c>
      <c r="L13" s="20">
        <f t="shared" si="7"/>
        <v>20776.000000010001</v>
      </c>
    </row>
    <row r="14" spans="1:14" s="15" customFormat="1" ht="15" hidden="1" customHeight="1" outlineLevel="2" x14ac:dyDescent="0.25">
      <c r="A14" s="14"/>
      <c r="B14" s="14" t="s">
        <v>26</v>
      </c>
      <c r="C14" s="14"/>
      <c r="D14" s="21">
        <v>165513046.59999999</v>
      </c>
      <c r="E14" s="21">
        <v>3213985</v>
      </c>
      <c r="F14" s="21">
        <f t="shared" si="12"/>
        <v>168727031.59999999</v>
      </c>
      <c r="G14" s="21">
        <v>164427325.75</v>
      </c>
      <c r="H14" s="21">
        <f t="shared" si="13"/>
        <v>4299705.849999994</v>
      </c>
      <c r="I14" s="20">
        <f t="shared" ref="I14:I18" si="14">H14</f>
        <v>4299705.849999994</v>
      </c>
      <c r="J14" s="40">
        <v>4300428.8700010404</v>
      </c>
      <c r="K14" s="20">
        <v>0</v>
      </c>
      <c r="L14" s="20">
        <f t="shared" si="7"/>
        <v>4300428.8700010404</v>
      </c>
    </row>
    <row r="15" spans="1:14" s="15" customFormat="1" ht="15" hidden="1" customHeight="1" outlineLevel="2" x14ac:dyDescent="0.25">
      <c r="A15" s="14"/>
      <c r="B15" s="14" t="s">
        <v>27</v>
      </c>
      <c r="C15" s="14"/>
      <c r="D15" s="21">
        <v>58420765</v>
      </c>
      <c r="E15" s="21">
        <v>890853.97</v>
      </c>
      <c r="F15" s="21">
        <f t="shared" si="12"/>
        <v>59311618.969999999</v>
      </c>
      <c r="G15" s="21">
        <v>58464781.93</v>
      </c>
      <c r="H15" s="21">
        <f t="shared" si="13"/>
        <v>846837.03999999911</v>
      </c>
      <c r="I15" s="20">
        <f t="shared" si="14"/>
        <v>846837.03999999911</v>
      </c>
      <c r="J15" s="40">
        <v>856581.04000018002</v>
      </c>
      <c r="K15" s="20">
        <v>0</v>
      </c>
      <c r="L15" s="20">
        <f t="shared" si="7"/>
        <v>856581.04000018002</v>
      </c>
    </row>
    <row r="16" spans="1:14" s="15" customFormat="1" ht="15" hidden="1" customHeight="1" outlineLevel="2" x14ac:dyDescent="0.25">
      <c r="A16" s="14"/>
      <c r="B16" s="14" t="s">
        <v>28</v>
      </c>
      <c r="C16" s="14"/>
      <c r="D16" s="21">
        <v>10976989</v>
      </c>
      <c r="E16" s="21">
        <v>5772</v>
      </c>
      <c r="F16" s="21">
        <f t="shared" si="12"/>
        <v>10982761</v>
      </c>
      <c r="G16" s="21">
        <v>10005632.74</v>
      </c>
      <c r="H16" s="21">
        <f t="shared" si="13"/>
        <v>977128.25999999978</v>
      </c>
      <c r="I16" s="20">
        <f t="shared" si="14"/>
        <v>977128.25999999978</v>
      </c>
      <c r="J16" s="40">
        <v>311577.25999003003</v>
      </c>
      <c r="K16" s="20">
        <v>0</v>
      </c>
      <c r="L16" s="20">
        <f t="shared" si="7"/>
        <v>311577.25999003003</v>
      </c>
    </row>
    <row r="17" spans="1:12" s="15" customFormat="1" ht="15" hidden="1" customHeight="1" outlineLevel="2" x14ac:dyDescent="0.25">
      <c r="A17" s="14"/>
      <c r="B17" s="14" t="s">
        <v>29</v>
      </c>
      <c r="C17" s="14"/>
      <c r="D17" s="21">
        <v>8499487.9199032709</v>
      </c>
      <c r="E17" s="21">
        <v>48342.268230761401</v>
      </c>
      <c r="F17" s="21">
        <f t="shared" si="12"/>
        <v>8547830.1881340332</v>
      </c>
      <c r="G17" s="21">
        <v>7892492.5900860503</v>
      </c>
      <c r="H17" s="21">
        <f t="shared" si="13"/>
        <v>655337.5980479829</v>
      </c>
      <c r="I17" s="20">
        <f t="shared" si="14"/>
        <v>655337.5980479829</v>
      </c>
      <c r="J17" s="40">
        <v>1310646.8821948699</v>
      </c>
      <c r="K17" s="20">
        <v>0</v>
      </c>
      <c r="L17" s="20">
        <f t="shared" si="7"/>
        <v>1310646.8821948699</v>
      </c>
    </row>
    <row r="18" spans="1:12" s="15" customFormat="1" ht="15" hidden="1" customHeight="1" outlineLevel="2" x14ac:dyDescent="0.25">
      <c r="A18" s="14"/>
      <c r="B18" s="14" t="s">
        <v>30</v>
      </c>
      <c r="C18" s="14"/>
      <c r="D18" s="21">
        <v>24876384.151223101</v>
      </c>
      <c r="E18" s="21">
        <v>300832.34864089597</v>
      </c>
      <c r="F18" s="21">
        <f t="shared" si="12"/>
        <v>25177216.499863997</v>
      </c>
      <c r="G18" s="21">
        <v>24659002.0633699</v>
      </c>
      <c r="H18" s="21">
        <f t="shared" si="13"/>
        <v>518214.43649409711</v>
      </c>
      <c r="I18" s="20">
        <f t="shared" si="14"/>
        <v>518214.43649409711</v>
      </c>
      <c r="J18" s="40">
        <v>456472.60086232499</v>
      </c>
      <c r="K18" s="20">
        <v>0</v>
      </c>
      <c r="L18" s="20">
        <f t="shared" si="7"/>
        <v>456472.60086232499</v>
      </c>
    </row>
    <row r="19" spans="1:12" collapsed="1" x14ac:dyDescent="0.25">
      <c r="A19" s="11"/>
      <c r="B19" s="11" t="s">
        <v>55</v>
      </c>
      <c r="C19" s="11" t="s">
        <v>56</v>
      </c>
      <c r="D19" s="35">
        <f>D20</f>
        <v>24000</v>
      </c>
      <c r="E19" s="35">
        <f t="shared" ref="E19:K20" si="15">E20</f>
        <v>0</v>
      </c>
      <c r="F19" s="35">
        <f t="shared" si="15"/>
        <v>24000</v>
      </c>
      <c r="G19" s="35">
        <f t="shared" si="15"/>
        <v>24000</v>
      </c>
      <c r="H19" s="35">
        <f t="shared" si="15"/>
        <v>0</v>
      </c>
      <c r="I19" s="35">
        <f t="shared" si="15"/>
        <v>0</v>
      </c>
      <c r="J19" s="39">
        <f t="shared" si="15"/>
        <v>0</v>
      </c>
      <c r="K19" s="35">
        <f t="shared" si="15"/>
        <v>0</v>
      </c>
      <c r="L19" s="35">
        <f t="shared" si="7"/>
        <v>0</v>
      </c>
    </row>
    <row r="20" spans="1:12" ht="15" hidden="1" customHeight="1" outlineLevel="1" collapsed="1" x14ac:dyDescent="0.25">
      <c r="A20" s="11"/>
      <c r="B20" s="11" t="s">
        <v>11</v>
      </c>
      <c r="C20" s="11"/>
      <c r="D20" s="35">
        <f>D21</f>
        <v>24000</v>
      </c>
      <c r="E20" s="35">
        <f t="shared" si="15"/>
        <v>0</v>
      </c>
      <c r="F20" s="35">
        <f t="shared" si="15"/>
        <v>24000</v>
      </c>
      <c r="G20" s="35">
        <f t="shared" si="15"/>
        <v>24000</v>
      </c>
      <c r="H20" s="35">
        <f t="shared" si="15"/>
        <v>0</v>
      </c>
      <c r="I20" s="35">
        <f t="shared" si="15"/>
        <v>0</v>
      </c>
      <c r="J20" s="39">
        <f t="shared" si="15"/>
        <v>0</v>
      </c>
      <c r="K20" s="35">
        <f t="shared" si="15"/>
        <v>0</v>
      </c>
      <c r="L20" s="35">
        <f t="shared" si="7"/>
        <v>0</v>
      </c>
    </row>
    <row r="21" spans="1:12" s="15" customFormat="1" ht="15" hidden="1" customHeight="1" outlineLevel="2" x14ac:dyDescent="0.25">
      <c r="A21" s="14"/>
      <c r="B21" s="14" t="s">
        <v>27</v>
      </c>
      <c r="C21" s="14"/>
      <c r="D21" s="20">
        <v>24000</v>
      </c>
      <c r="E21" s="20">
        <v>0</v>
      </c>
      <c r="F21" s="21">
        <f t="shared" ref="F21" si="16">D21+E21</f>
        <v>24000</v>
      </c>
      <c r="G21" s="20">
        <v>24000</v>
      </c>
      <c r="H21" s="21">
        <f t="shared" ref="H21" si="17">F21-G21</f>
        <v>0</v>
      </c>
      <c r="I21" s="20">
        <f t="shared" ref="I21" si="18">H21</f>
        <v>0</v>
      </c>
      <c r="J21" s="40">
        <v>0</v>
      </c>
      <c r="K21" s="20">
        <v>0</v>
      </c>
      <c r="L21" s="20">
        <f t="shared" si="7"/>
        <v>0</v>
      </c>
    </row>
    <row r="22" spans="1:12" ht="15.75" customHeight="1" collapsed="1" x14ac:dyDescent="0.25">
      <c r="A22" s="11"/>
      <c r="B22" s="11" t="s">
        <v>50</v>
      </c>
      <c r="C22" s="11" t="s">
        <v>51</v>
      </c>
      <c r="D22" s="35">
        <f>D23</f>
        <v>66251</v>
      </c>
      <c r="E22" s="35">
        <f t="shared" ref="E22:K22" si="19">E23</f>
        <v>1830</v>
      </c>
      <c r="F22" s="35">
        <f t="shared" si="19"/>
        <v>68081</v>
      </c>
      <c r="G22" s="35">
        <f t="shared" si="19"/>
        <v>62484.630000000005</v>
      </c>
      <c r="H22" s="35">
        <f t="shared" si="19"/>
        <v>5596.369999999999</v>
      </c>
      <c r="I22" s="35">
        <f t="shared" si="19"/>
        <v>5596.369999999999</v>
      </c>
      <c r="J22" s="39">
        <f t="shared" si="19"/>
        <v>5596.369999999999</v>
      </c>
      <c r="K22" s="35">
        <f t="shared" si="19"/>
        <v>0</v>
      </c>
      <c r="L22" s="35">
        <f t="shared" si="7"/>
        <v>5596.369999999999</v>
      </c>
    </row>
    <row r="23" spans="1:12" ht="15" hidden="1" customHeight="1" outlineLevel="1" collapsed="1" x14ac:dyDescent="0.25">
      <c r="A23" s="11"/>
      <c r="B23" s="11" t="s">
        <v>11</v>
      </c>
      <c r="C23" s="11"/>
      <c r="D23" s="35">
        <f>SUM(D24:D28)</f>
        <v>66251</v>
      </c>
      <c r="E23" s="35">
        <f t="shared" ref="E23:K23" si="20">SUM(E24:E28)</f>
        <v>1830</v>
      </c>
      <c r="F23" s="35">
        <f t="shared" si="20"/>
        <v>68081</v>
      </c>
      <c r="G23" s="35">
        <f t="shared" si="20"/>
        <v>62484.630000000005</v>
      </c>
      <c r="H23" s="35">
        <f t="shared" si="20"/>
        <v>5596.369999999999</v>
      </c>
      <c r="I23" s="35">
        <f t="shared" si="20"/>
        <v>5596.369999999999</v>
      </c>
      <c r="J23" s="39">
        <f t="shared" si="20"/>
        <v>5596.369999999999</v>
      </c>
      <c r="K23" s="35">
        <f t="shared" si="20"/>
        <v>0</v>
      </c>
      <c r="L23" s="35">
        <f t="shared" ref="L23" si="21">J23-K23</f>
        <v>5596.369999999999</v>
      </c>
    </row>
    <row r="24" spans="1:12" s="15" customFormat="1" ht="15" hidden="1" customHeight="1" outlineLevel="2" x14ac:dyDescent="0.25">
      <c r="A24" s="14"/>
      <c r="B24" s="14" t="s">
        <v>26</v>
      </c>
      <c r="C24" s="14"/>
      <c r="D24" s="21">
        <v>38200</v>
      </c>
      <c r="E24" s="21">
        <v>1140</v>
      </c>
      <c r="F24" s="21">
        <f t="shared" ref="F24:F28" si="22">D24+E24</f>
        <v>39340</v>
      </c>
      <c r="G24" s="21">
        <v>38678.97</v>
      </c>
      <c r="H24" s="21">
        <f t="shared" ref="H24:H28" si="23">F24-G24</f>
        <v>661.02999999999884</v>
      </c>
      <c r="I24" s="20">
        <f t="shared" ref="I24:I28" si="24">H24</f>
        <v>661.02999999999884</v>
      </c>
      <c r="J24" s="40">
        <f>I24</f>
        <v>661.02999999999884</v>
      </c>
      <c r="K24" s="20">
        <v>0</v>
      </c>
      <c r="L24" s="20">
        <f t="shared" si="7"/>
        <v>661.02999999999884</v>
      </c>
    </row>
    <row r="25" spans="1:12" s="15" customFormat="1" ht="15" hidden="1" customHeight="1" outlineLevel="2" x14ac:dyDescent="0.25">
      <c r="A25" s="14"/>
      <c r="B25" s="14" t="s">
        <v>27</v>
      </c>
      <c r="C25" s="14"/>
      <c r="D25" s="21">
        <v>2000</v>
      </c>
      <c r="E25" s="21">
        <v>0</v>
      </c>
      <c r="F25" s="21">
        <f t="shared" si="22"/>
        <v>2000</v>
      </c>
      <c r="G25" s="21">
        <v>0</v>
      </c>
      <c r="H25" s="21">
        <f t="shared" si="23"/>
        <v>2000</v>
      </c>
      <c r="I25" s="20">
        <f t="shared" si="24"/>
        <v>2000</v>
      </c>
      <c r="J25" s="40">
        <f t="shared" ref="J25:J28" si="25">I25</f>
        <v>2000</v>
      </c>
      <c r="K25" s="20">
        <v>0</v>
      </c>
      <c r="L25" s="20">
        <f t="shared" si="7"/>
        <v>2000</v>
      </c>
    </row>
    <row r="26" spans="1:12" s="15" customFormat="1" ht="15" hidden="1" customHeight="1" outlineLevel="2" x14ac:dyDescent="0.25">
      <c r="A26" s="14"/>
      <c r="B26" s="14" t="s">
        <v>28</v>
      </c>
      <c r="C26" s="14"/>
      <c r="D26" s="21">
        <v>1000</v>
      </c>
      <c r="E26" s="21">
        <v>0</v>
      </c>
      <c r="F26" s="21">
        <f t="shared" si="22"/>
        <v>1000</v>
      </c>
      <c r="G26" s="21">
        <v>550</v>
      </c>
      <c r="H26" s="21">
        <f t="shared" si="23"/>
        <v>450</v>
      </c>
      <c r="I26" s="20">
        <f t="shared" si="24"/>
        <v>450</v>
      </c>
      <c r="J26" s="40">
        <f t="shared" si="25"/>
        <v>450</v>
      </c>
      <c r="K26" s="20">
        <v>0</v>
      </c>
      <c r="L26" s="20">
        <f t="shared" si="7"/>
        <v>450</v>
      </c>
    </row>
    <row r="27" spans="1:12" s="15" customFormat="1" ht="15" hidden="1" customHeight="1" outlineLevel="2" x14ac:dyDescent="0.25">
      <c r="A27" s="14"/>
      <c r="B27" s="14" t="s">
        <v>29</v>
      </c>
      <c r="C27" s="14"/>
      <c r="D27" s="21">
        <v>24101</v>
      </c>
      <c r="E27" s="21">
        <v>690</v>
      </c>
      <c r="F27" s="21">
        <f t="shared" si="22"/>
        <v>24791</v>
      </c>
      <c r="G27" s="21">
        <v>22305.66</v>
      </c>
      <c r="H27" s="21">
        <f t="shared" si="23"/>
        <v>2485.34</v>
      </c>
      <c r="I27" s="20">
        <f t="shared" si="24"/>
        <v>2485.34</v>
      </c>
      <c r="J27" s="40">
        <f t="shared" si="25"/>
        <v>2485.34</v>
      </c>
      <c r="K27" s="20">
        <v>0</v>
      </c>
      <c r="L27" s="20">
        <f t="shared" si="7"/>
        <v>2485.34</v>
      </c>
    </row>
    <row r="28" spans="1:12" s="15" customFormat="1" ht="15" hidden="1" customHeight="1" outlineLevel="2" x14ac:dyDescent="0.25">
      <c r="A28" s="14"/>
      <c r="B28" s="14" t="s">
        <v>30</v>
      </c>
      <c r="C28" s="14"/>
      <c r="D28" s="21">
        <v>950</v>
      </c>
      <c r="E28" s="21">
        <v>0</v>
      </c>
      <c r="F28" s="21">
        <f t="shared" si="22"/>
        <v>950</v>
      </c>
      <c r="G28" s="21">
        <v>950</v>
      </c>
      <c r="H28" s="21">
        <f t="shared" si="23"/>
        <v>0</v>
      </c>
      <c r="I28" s="20">
        <f t="shared" si="24"/>
        <v>0</v>
      </c>
      <c r="J28" s="40">
        <f t="shared" si="25"/>
        <v>0</v>
      </c>
      <c r="K28" s="20">
        <v>0</v>
      </c>
      <c r="L28" s="20">
        <f t="shared" si="7"/>
        <v>0</v>
      </c>
    </row>
    <row r="29" spans="1:12" collapsed="1" x14ac:dyDescent="0.25">
      <c r="A29" s="11"/>
      <c r="B29" s="11" t="s">
        <v>76</v>
      </c>
      <c r="C29" s="11" t="s">
        <v>77</v>
      </c>
      <c r="D29" s="19">
        <f>D30</f>
        <v>27131678.050623935</v>
      </c>
      <c r="E29" s="19">
        <f t="shared" ref="E29:K29" si="26">E30</f>
        <v>0</v>
      </c>
      <c r="F29" s="19">
        <f t="shared" si="26"/>
        <v>27131678.050623935</v>
      </c>
      <c r="G29" s="19">
        <f t="shared" si="26"/>
        <v>25689229.136367813</v>
      </c>
      <c r="H29" s="19">
        <f t="shared" si="26"/>
        <v>1442448.9142561201</v>
      </c>
      <c r="I29" s="19">
        <f t="shared" si="26"/>
        <v>0</v>
      </c>
      <c r="J29" s="38">
        <f t="shared" si="26"/>
        <v>0</v>
      </c>
      <c r="K29" s="19">
        <f t="shared" si="26"/>
        <v>0</v>
      </c>
      <c r="L29" s="19">
        <f t="shared" ref="L29:L36" si="27">J29-K29</f>
        <v>0</v>
      </c>
    </row>
    <row r="30" spans="1:12" ht="15" hidden="1" customHeight="1" outlineLevel="1" collapsed="1" x14ac:dyDescent="0.25">
      <c r="A30" s="11"/>
      <c r="B30" s="11" t="s">
        <v>11</v>
      </c>
      <c r="C30" s="11"/>
      <c r="D30" s="35">
        <f>SUM(D31:D36)</f>
        <v>27131678.050623935</v>
      </c>
      <c r="E30" s="35">
        <f t="shared" ref="E30:K30" si="28">SUM(E31:E36)</f>
        <v>0</v>
      </c>
      <c r="F30" s="35">
        <f t="shared" si="28"/>
        <v>27131678.050623935</v>
      </c>
      <c r="G30" s="35">
        <f t="shared" si="28"/>
        <v>25689229.136367813</v>
      </c>
      <c r="H30" s="35">
        <f t="shared" si="28"/>
        <v>1442448.9142561201</v>
      </c>
      <c r="I30" s="35">
        <f t="shared" si="28"/>
        <v>0</v>
      </c>
      <c r="J30" s="39">
        <f t="shared" si="28"/>
        <v>0</v>
      </c>
      <c r="K30" s="35">
        <f t="shared" si="28"/>
        <v>0</v>
      </c>
      <c r="L30" s="35">
        <f t="shared" si="27"/>
        <v>0</v>
      </c>
    </row>
    <row r="31" spans="1:12" s="15" customFormat="1" ht="15" hidden="1" customHeight="1" outlineLevel="2" x14ac:dyDescent="0.25">
      <c r="A31" s="14"/>
      <c r="B31" s="14" t="s">
        <v>25</v>
      </c>
      <c r="C31" s="14"/>
      <c r="D31" s="21">
        <v>749894</v>
      </c>
      <c r="E31" s="21">
        <v>0</v>
      </c>
      <c r="F31" s="21">
        <f t="shared" ref="F31:F36" si="29">D31+E31</f>
        <v>749894</v>
      </c>
      <c r="G31" s="21">
        <v>737269.11000000103</v>
      </c>
      <c r="H31" s="21">
        <f>F31-G31</f>
        <v>12624.889999998966</v>
      </c>
      <c r="I31" s="20">
        <v>0</v>
      </c>
      <c r="J31" s="40">
        <v>0</v>
      </c>
      <c r="K31" s="20">
        <v>0</v>
      </c>
      <c r="L31" s="20">
        <f t="shared" si="27"/>
        <v>0</v>
      </c>
    </row>
    <row r="32" spans="1:12" s="15" customFormat="1" ht="15" hidden="1" customHeight="1" outlineLevel="2" x14ac:dyDescent="0.25">
      <c r="A32" s="14"/>
      <c r="B32" s="14" t="s">
        <v>26</v>
      </c>
      <c r="C32" s="14"/>
      <c r="D32" s="21">
        <v>15653307</v>
      </c>
      <c r="E32" s="21">
        <v>0</v>
      </c>
      <c r="F32" s="21">
        <f t="shared" si="29"/>
        <v>15653307</v>
      </c>
      <c r="G32" s="21">
        <v>14525919.67</v>
      </c>
      <c r="H32" s="21">
        <f t="shared" ref="H32:H36" si="30">F32-G32</f>
        <v>1127387.33</v>
      </c>
      <c r="I32" s="20">
        <v>0</v>
      </c>
      <c r="J32" s="40">
        <v>0</v>
      </c>
      <c r="K32" s="20">
        <v>0</v>
      </c>
      <c r="L32" s="20">
        <f t="shared" si="27"/>
        <v>0</v>
      </c>
    </row>
    <row r="33" spans="1:12" s="15" customFormat="1" ht="15" hidden="1" customHeight="1" outlineLevel="2" x14ac:dyDescent="0.25">
      <c r="A33" s="14"/>
      <c r="B33" s="14" t="s">
        <v>27</v>
      </c>
      <c r="C33" s="14"/>
      <c r="D33" s="21">
        <v>9662133</v>
      </c>
      <c r="E33" s="21">
        <v>0</v>
      </c>
      <c r="F33" s="21">
        <f t="shared" si="29"/>
        <v>9662133</v>
      </c>
      <c r="G33" s="21">
        <v>9430307.0899999999</v>
      </c>
      <c r="H33" s="21">
        <f t="shared" si="30"/>
        <v>231825.91000000015</v>
      </c>
      <c r="I33" s="20">
        <v>0</v>
      </c>
      <c r="J33" s="40">
        <v>0</v>
      </c>
      <c r="K33" s="20">
        <v>0</v>
      </c>
      <c r="L33" s="20">
        <f t="shared" si="27"/>
        <v>0</v>
      </c>
    </row>
    <row r="34" spans="1:12" s="15" customFormat="1" ht="15" hidden="1" customHeight="1" outlineLevel="2" x14ac:dyDescent="0.25">
      <c r="A34" s="14"/>
      <c r="B34" s="14" t="s">
        <v>28</v>
      </c>
      <c r="C34" s="14"/>
      <c r="D34" s="21">
        <v>1796</v>
      </c>
      <c r="E34" s="21">
        <v>0</v>
      </c>
      <c r="F34" s="21">
        <f t="shared" si="29"/>
        <v>1796</v>
      </c>
      <c r="G34" s="21">
        <v>1183.1099999999999</v>
      </c>
      <c r="H34" s="21">
        <f t="shared" si="30"/>
        <v>612.8900000000001</v>
      </c>
      <c r="I34" s="20">
        <v>0</v>
      </c>
      <c r="J34" s="40">
        <v>0</v>
      </c>
      <c r="K34" s="20">
        <v>0</v>
      </c>
      <c r="L34" s="20">
        <f t="shared" si="27"/>
        <v>0</v>
      </c>
    </row>
    <row r="35" spans="1:12" s="15" customFormat="1" ht="15" hidden="1" customHeight="1" outlineLevel="2" x14ac:dyDescent="0.25">
      <c r="A35" s="14"/>
      <c r="B35" s="14" t="s">
        <v>29</v>
      </c>
      <c r="C35" s="14"/>
      <c r="D35" s="21">
        <v>758388.847106589</v>
      </c>
      <c r="E35" s="21">
        <v>0</v>
      </c>
      <c r="F35" s="21">
        <f t="shared" si="29"/>
        <v>758388.847106589</v>
      </c>
      <c r="G35" s="21">
        <v>706412.94999528502</v>
      </c>
      <c r="H35" s="21">
        <f t="shared" si="30"/>
        <v>51975.897111303988</v>
      </c>
      <c r="I35" s="20">
        <v>0</v>
      </c>
      <c r="J35" s="40">
        <v>0</v>
      </c>
      <c r="K35" s="20">
        <v>0</v>
      </c>
      <c r="L35" s="20">
        <f t="shared" si="27"/>
        <v>0</v>
      </c>
    </row>
    <row r="36" spans="1:12" s="15" customFormat="1" ht="15" hidden="1" customHeight="1" outlineLevel="2" x14ac:dyDescent="0.25">
      <c r="A36" s="14"/>
      <c r="B36" s="14" t="s">
        <v>30</v>
      </c>
      <c r="C36" s="14"/>
      <c r="D36" s="21">
        <v>306159.20351734402</v>
      </c>
      <c r="E36" s="21">
        <v>0</v>
      </c>
      <c r="F36" s="21">
        <f t="shared" si="29"/>
        <v>306159.20351734402</v>
      </c>
      <c r="G36" s="21">
        <v>288137.206372527</v>
      </c>
      <c r="H36" s="21">
        <f t="shared" si="30"/>
        <v>18021.997144817025</v>
      </c>
      <c r="I36" s="20">
        <v>0</v>
      </c>
      <c r="J36" s="40">
        <v>0</v>
      </c>
      <c r="K36" s="20">
        <v>0</v>
      </c>
      <c r="L36" s="20">
        <f t="shared" si="27"/>
        <v>0</v>
      </c>
    </row>
    <row r="37" spans="1:12" collapsed="1" x14ac:dyDescent="0.25">
      <c r="A37" s="11"/>
      <c r="B37" s="11" t="s">
        <v>58</v>
      </c>
      <c r="C37" s="11" t="s">
        <v>59</v>
      </c>
      <c r="D37" s="35">
        <f>D38</f>
        <v>146000</v>
      </c>
      <c r="E37" s="35">
        <f t="shared" ref="E37:K37" si="31">E38</f>
        <v>0</v>
      </c>
      <c r="F37" s="35">
        <f t="shared" si="31"/>
        <v>146000</v>
      </c>
      <c r="G37" s="35">
        <f t="shared" si="31"/>
        <v>137804.44</v>
      </c>
      <c r="H37" s="35">
        <f t="shared" si="31"/>
        <v>8195.5600000000049</v>
      </c>
      <c r="I37" s="35">
        <f t="shared" si="31"/>
        <v>0</v>
      </c>
      <c r="J37" s="39">
        <f t="shared" si="31"/>
        <v>0</v>
      </c>
      <c r="K37" s="35">
        <f t="shared" si="31"/>
        <v>0</v>
      </c>
      <c r="L37" s="35">
        <f t="shared" si="7"/>
        <v>0</v>
      </c>
    </row>
    <row r="38" spans="1:12" ht="15" hidden="1" customHeight="1" outlineLevel="1" collapsed="1" x14ac:dyDescent="0.25">
      <c r="A38" s="11"/>
      <c r="B38" s="11" t="s">
        <v>11</v>
      </c>
      <c r="C38" s="11"/>
      <c r="D38" s="35">
        <f>SUM(D39:D40)</f>
        <v>146000</v>
      </c>
      <c r="E38" s="35">
        <f t="shared" ref="E38:K38" si="32">SUM(E39:E40)</f>
        <v>0</v>
      </c>
      <c r="F38" s="35">
        <f t="shared" si="32"/>
        <v>146000</v>
      </c>
      <c r="G38" s="35">
        <f t="shared" si="32"/>
        <v>137804.44</v>
      </c>
      <c r="H38" s="35">
        <f t="shared" si="32"/>
        <v>8195.5600000000049</v>
      </c>
      <c r="I38" s="35">
        <f t="shared" si="32"/>
        <v>0</v>
      </c>
      <c r="J38" s="39">
        <f t="shared" si="32"/>
        <v>0</v>
      </c>
      <c r="K38" s="35">
        <f t="shared" si="32"/>
        <v>0</v>
      </c>
      <c r="L38" s="35">
        <f t="shared" si="7"/>
        <v>0</v>
      </c>
    </row>
    <row r="39" spans="1:12" s="15" customFormat="1" ht="15" hidden="1" customHeight="1" outlineLevel="2" x14ac:dyDescent="0.25">
      <c r="A39" s="14"/>
      <c r="B39" s="14" t="s">
        <v>26</v>
      </c>
      <c r="C39" s="14"/>
      <c r="D39" s="20">
        <v>7000</v>
      </c>
      <c r="E39" s="20">
        <v>0</v>
      </c>
      <c r="F39" s="21">
        <f t="shared" ref="F39:F40" si="33">D39+E39</f>
        <v>7000</v>
      </c>
      <c r="G39" s="20">
        <v>-891.46</v>
      </c>
      <c r="H39" s="21">
        <f t="shared" ref="H39:H40" si="34">F39-G39</f>
        <v>7891.46</v>
      </c>
      <c r="I39" s="20">
        <v>0</v>
      </c>
      <c r="J39" s="40">
        <v>0</v>
      </c>
      <c r="K39" s="20">
        <v>0</v>
      </c>
      <c r="L39" s="20">
        <f t="shared" si="7"/>
        <v>0</v>
      </c>
    </row>
    <row r="40" spans="1:12" s="15" customFormat="1" ht="15" hidden="1" customHeight="1" outlineLevel="2" x14ac:dyDescent="0.25">
      <c r="A40" s="14"/>
      <c r="B40" s="14" t="s">
        <v>27</v>
      </c>
      <c r="C40" s="14"/>
      <c r="D40" s="20">
        <v>139000</v>
      </c>
      <c r="E40" s="20">
        <v>0</v>
      </c>
      <c r="F40" s="21">
        <f t="shared" si="33"/>
        <v>139000</v>
      </c>
      <c r="G40" s="20">
        <v>138695.9</v>
      </c>
      <c r="H40" s="21">
        <f t="shared" si="34"/>
        <v>304.10000000000582</v>
      </c>
      <c r="I40" s="20">
        <v>0</v>
      </c>
      <c r="J40" s="40">
        <v>0</v>
      </c>
      <c r="K40" s="20">
        <v>0</v>
      </c>
      <c r="L40" s="20">
        <f t="shared" si="7"/>
        <v>0</v>
      </c>
    </row>
    <row r="41" spans="1:12" collapsed="1" x14ac:dyDescent="0.25">
      <c r="A41" s="11"/>
      <c r="B41" s="11" t="s">
        <v>90</v>
      </c>
      <c r="C41" s="11" t="s">
        <v>24</v>
      </c>
      <c r="D41" s="35">
        <f>D42</f>
        <v>2000000</v>
      </c>
      <c r="E41" s="35">
        <f t="shared" ref="E41" si="35">E42</f>
        <v>0</v>
      </c>
      <c r="F41" s="35">
        <f t="shared" ref="F41" si="36">F42</f>
        <v>2000000</v>
      </c>
      <c r="G41" s="35">
        <f t="shared" ref="G41" si="37">G42</f>
        <v>1999700</v>
      </c>
      <c r="H41" s="35">
        <f t="shared" ref="H41" si="38">H42</f>
        <v>300</v>
      </c>
      <c r="I41" s="35">
        <f t="shared" ref="I41" si="39">I42</f>
        <v>0</v>
      </c>
      <c r="J41" s="39">
        <f t="shared" ref="J41" si="40">J42</f>
        <v>0</v>
      </c>
      <c r="K41" s="35">
        <f t="shared" ref="K41" si="41">K42</f>
        <v>0</v>
      </c>
      <c r="L41" s="35">
        <f t="shared" ref="L41:L43" si="42">J41-K41</f>
        <v>0</v>
      </c>
    </row>
    <row r="42" spans="1:12" ht="15" hidden="1" customHeight="1" outlineLevel="1" collapsed="1" x14ac:dyDescent="0.25">
      <c r="A42" s="11"/>
      <c r="B42" s="11" t="s">
        <v>11</v>
      </c>
      <c r="C42" s="11"/>
      <c r="D42" s="35">
        <f t="shared" ref="D42:K42" si="43">SUM(D43:D43)</f>
        <v>2000000</v>
      </c>
      <c r="E42" s="35">
        <f t="shared" si="43"/>
        <v>0</v>
      </c>
      <c r="F42" s="35">
        <f t="shared" si="43"/>
        <v>2000000</v>
      </c>
      <c r="G42" s="35">
        <f t="shared" si="43"/>
        <v>1999700</v>
      </c>
      <c r="H42" s="35">
        <f t="shared" si="43"/>
        <v>300</v>
      </c>
      <c r="I42" s="35">
        <f t="shared" si="43"/>
        <v>0</v>
      </c>
      <c r="J42" s="39">
        <f t="shared" si="43"/>
        <v>0</v>
      </c>
      <c r="K42" s="35">
        <f t="shared" si="43"/>
        <v>0</v>
      </c>
      <c r="L42" s="35">
        <f t="shared" si="42"/>
        <v>0</v>
      </c>
    </row>
    <row r="43" spans="1:12" s="15" customFormat="1" ht="15" hidden="1" customHeight="1" outlineLevel="2" x14ac:dyDescent="0.25">
      <c r="A43" s="14"/>
      <c r="B43" s="14" t="s">
        <v>29</v>
      </c>
      <c r="C43" s="14"/>
      <c r="D43" s="20">
        <v>2000000</v>
      </c>
      <c r="E43" s="20">
        <v>0</v>
      </c>
      <c r="F43" s="21">
        <f t="shared" ref="F43" si="44">D43+E43</f>
        <v>2000000</v>
      </c>
      <c r="G43" s="20">
        <v>1999700</v>
      </c>
      <c r="H43" s="21">
        <f t="shared" ref="H43" si="45">F43-G43</f>
        <v>300</v>
      </c>
      <c r="I43" s="20">
        <v>0</v>
      </c>
      <c r="J43" s="40">
        <v>0</v>
      </c>
      <c r="K43" s="20">
        <v>0</v>
      </c>
      <c r="L43" s="20">
        <f t="shared" si="42"/>
        <v>0</v>
      </c>
    </row>
    <row r="44" spans="1:12" collapsed="1" x14ac:dyDescent="0.25">
      <c r="A44" s="11"/>
      <c r="B44" s="11" t="s">
        <v>64</v>
      </c>
      <c r="C44" s="11" t="s">
        <v>65</v>
      </c>
      <c r="D44" s="35">
        <f>D45</f>
        <v>12624.242351381299</v>
      </c>
      <c r="E44" s="35">
        <f t="shared" ref="E44:K45" si="46">E45</f>
        <v>0</v>
      </c>
      <c r="F44" s="35">
        <f t="shared" si="46"/>
        <v>12624.242351381299</v>
      </c>
      <c r="G44" s="35">
        <f t="shared" si="46"/>
        <v>13517.008177789699</v>
      </c>
      <c r="H44" s="35">
        <f t="shared" si="46"/>
        <v>-892.76582640840024</v>
      </c>
      <c r="I44" s="35">
        <f t="shared" si="46"/>
        <v>-892.76582640840024</v>
      </c>
      <c r="J44" s="39">
        <f t="shared" si="46"/>
        <v>0</v>
      </c>
      <c r="K44" s="35">
        <f t="shared" si="46"/>
        <v>0</v>
      </c>
      <c r="L44" s="35">
        <f t="shared" ref="L44:L46" si="47">J44-K44</f>
        <v>0</v>
      </c>
    </row>
    <row r="45" spans="1:12" ht="15" hidden="1" customHeight="1" outlineLevel="1" collapsed="1" x14ac:dyDescent="0.25">
      <c r="A45" s="11"/>
      <c r="B45" s="11" t="s">
        <v>11</v>
      </c>
      <c r="C45" s="11"/>
      <c r="D45" s="35">
        <f>D46</f>
        <v>12624.242351381299</v>
      </c>
      <c r="E45" s="35">
        <f t="shared" si="46"/>
        <v>0</v>
      </c>
      <c r="F45" s="35">
        <f t="shared" si="46"/>
        <v>12624.242351381299</v>
      </c>
      <c r="G45" s="35">
        <f t="shared" si="46"/>
        <v>13517.008177789699</v>
      </c>
      <c r="H45" s="35">
        <f t="shared" si="46"/>
        <v>-892.76582640840024</v>
      </c>
      <c r="I45" s="35">
        <f t="shared" si="46"/>
        <v>-892.76582640840024</v>
      </c>
      <c r="J45" s="39">
        <f t="shared" si="46"/>
        <v>0</v>
      </c>
      <c r="K45" s="35">
        <f t="shared" si="46"/>
        <v>0</v>
      </c>
      <c r="L45" s="35">
        <f t="shared" si="47"/>
        <v>0</v>
      </c>
    </row>
    <row r="46" spans="1:12" s="15" customFormat="1" ht="15" hidden="1" customHeight="1" outlineLevel="2" x14ac:dyDescent="0.25">
      <c r="A46" s="14"/>
      <c r="B46" s="14" t="s">
        <v>29</v>
      </c>
      <c r="C46" s="14"/>
      <c r="D46" s="20">
        <v>12624.242351381299</v>
      </c>
      <c r="E46" s="20">
        <v>0</v>
      </c>
      <c r="F46" s="21">
        <f t="shared" ref="F46" si="48">D46+E46</f>
        <v>12624.242351381299</v>
      </c>
      <c r="G46" s="20">
        <v>13517.008177789699</v>
      </c>
      <c r="H46" s="21">
        <f t="shared" ref="H46" si="49">F46-G46</f>
        <v>-892.76582640840024</v>
      </c>
      <c r="I46" s="20">
        <f t="shared" ref="I46" si="50">H46</f>
        <v>-892.76582640840024</v>
      </c>
      <c r="J46" s="40">
        <v>0</v>
      </c>
      <c r="K46" s="20">
        <v>0</v>
      </c>
      <c r="L46" s="20">
        <f t="shared" si="47"/>
        <v>0</v>
      </c>
    </row>
    <row r="47" spans="1:12" collapsed="1" x14ac:dyDescent="0.25">
      <c r="A47" s="11"/>
      <c r="B47" s="11" t="s">
        <v>40</v>
      </c>
      <c r="C47" s="11" t="s">
        <v>41</v>
      </c>
      <c r="D47" s="35">
        <f>D48</f>
        <v>3693978.3722683364</v>
      </c>
      <c r="E47" s="35">
        <f t="shared" ref="E47:K47" si="51">E48</f>
        <v>0</v>
      </c>
      <c r="F47" s="35">
        <f t="shared" si="51"/>
        <v>3693978.3722683364</v>
      </c>
      <c r="G47" s="35">
        <f t="shared" si="51"/>
        <v>2985839.9120161445</v>
      </c>
      <c r="H47" s="35">
        <f t="shared" si="51"/>
        <v>708138.46025219187</v>
      </c>
      <c r="I47" s="35">
        <f t="shared" si="51"/>
        <v>708138.46025219187</v>
      </c>
      <c r="J47" s="39">
        <f t="shared" si="51"/>
        <v>726276.25356666895</v>
      </c>
      <c r="K47" s="35">
        <f t="shared" si="51"/>
        <v>0</v>
      </c>
      <c r="L47" s="35">
        <f t="shared" si="7"/>
        <v>726276.25356666895</v>
      </c>
    </row>
    <row r="48" spans="1:12" ht="15" hidden="1" customHeight="1" outlineLevel="1" collapsed="1" x14ac:dyDescent="0.25">
      <c r="A48" s="11"/>
      <c r="B48" s="11" t="s">
        <v>12</v>
      </c>
      <c r="C48" s="11"/>
      <c r="D48" s="35">
        <f>SUM(D49:D51)</f>
        <v>3693978.3722683364</v>
      </c>
      <c r="E48" s="35">
        <f t="shared" ref="E48:K48" si="52">SUM(E49:E51)</f>
        <v>0</v>
      </c>
      <c r="F48" s="35">
        <f t="shared" si="52"/>
        <v>3693978.3722683364</v>
      </c>
      <c r="G48" s="35">
        <f t="shared" si="52"/>
        <v>2985839.9120161445</v>
      </c>
      <c r="H48" s="35">
        <f t="shared" si="52"/>
        <v>708138.46025219187</v>
      </c>
      <c r="I48" s="35">
        <f t="shared" si="52"/>
        <v>708138.46025219187</v>
      </c>
      <c r="J48" s="39">
        <f t="shared" si="52"/>
        <v>726276.25356666895</v>
      </c>
      <c r="K48" s="35">
        <f t="shared" si="52"/>
        <v>0</v>
      </c>
      <c r="L48" s="35">
        <f t="shared" si="7"/>
        <v>726276.25356666895</v>
      </c>
    </row>
    <row r="49" spans="1:12" s="15" customFormat="1" ht="15" hidden="1" customHeight="1" outlineLevel="2" x14ac:dyDescent="0.25">
      <c r="A49" s="14"/>
      <c r="B49" s="14" t="s">
        <v>26</v>
      </c>
      <c r="C49" s="14"/>
      <c r="D49" s="20">
        <v>641847</v>
      </c>
      <c r="E49" s="20">
        <v>0</v>
      </c>
      <c r="F49" s="21">
        <f t="shared" ref="F49:F51" si="53">D49+E49</f>
        <v>641847</v>
      </c>
      <c r="G49" s="20">
        <v>300549.84999999998</v>
      </c>
      <c r="H49" s="21">
        <f t="shared" ref="H49:H51" si="54">F49-G49</f>
        <v>341297.15</v>
      </c>
      <c r="I49" s="20">
        <f t="shared" ref="I49:I51" si="55">H49</f>
        <v>341297.15</v>
      </c>
      <c r="J49" s="40">
        <v>341297.14999011997</v>
      </c>
      <c r="K49" s="20">
        <v>0</v>
      </c>
      <c r="L49" s="20">
        <f t="shared" si="7"/>
        <v>341297.14999011997</v>
      </c>
    </row>
    <row r="50" spans="1:12" s="15" customFormat="1" ht="15" hidden="1" customHeight="1" outlineLevel="2" x14ac:dyDescent="0.25">
      <c r="A50" s="14"/>
      <c r="B50" s="14" t="s">
        <v>29</v>
      </c>
      <c r="C50" s="14"/>
      <c r="D50" s="20">
        <v>15029.4306921962</v>
      </c>
      <c r="E50" s="20">
        <v>0</v>
      </c>
      <c r="F50" s="21">
        <f t="shared" si="53"/>
        <v>15029.4306921962</v>
      </c>
      <c r="G50" s="20">
        <v>13149.489354974599</v>
      </c>
      <c r="H50" s="21">
        <f t="shared" si="54"/>
        <v>1879.9413372216004</v>
      </c>
      <c r="I50" s="20">
        <f t="shared" si="55"/>
        <v>1879.9413372216004</v>
      </c>
      <c r="J50" s="40">
        <v>16605.296591038001</v>
      </c>
      <c r="K50" s="20">
        <v>0</v>
      </c>
      <c r="L50" s="20">
        <f t="shared" si="7"/>
        <v>16605.296591038001</v>
      </c>
    </row>
    <row r="51" spans="1:12" s="15" customFormat="1" ht="15" hidden="1" customHeight="1" outlineLevel="2" x14ac:dyDescent="0.25">
      <c r="A51" s="14"/>
      <c r="B51" s="14" t="s">
        <v>30</v>
      </c>
      <c r="C51" s="14"/>
      <c r="D51" s="20">
        <v>3037101.94157614</v>
      </c>
      <c r="E51" s="20">
        <v>0</v>
      </c>
      <c r="F51" s="21">
        <f t="shared" si="53"/>
        <v>3037101.94157614</v>
      </c>
      <c r="G51" s="20">
        <v>2672140.5726611698</v>
      </c>
      <c r="H51" s="21">
        <f t="shared" si="54"/>
        <v>364961.3689149702</v>
      </c>
      <c r="I51" s="20">
        <f t="shared" si="55"/>
        <v>364961.3689149702</v>
      </c>
      <c r="J51" s="40">
        <v>368373.80698551098</v>
      </c>
      <c r="K51" s="20">
        <v>0</v>
      </c>
      <c r="L51" s="20">
        <f t="shared" si="7"/>
        <v>368373.80698551098</v>
      </c>
    </row>
    <row r="52" spans="1:12" collapsed="1" x14ac:dyDescent="0.25">
      <c r="A52" s="11"/>
      <c r="B52" s="11" t="s">
        <v>42</v>
      </c>
      <c r="C52" s="11" t="s">
        <v>43</v>
      </c>
      <c r="D52" s="35">
        <f>D53</f>
        <v>4415250</v>
      </c>
      <c r="E52" s="35">
        <f t="shared" ref="E52:K52" si="56">E53</f>
        <v>327568.55</v>
      </c>
      <c r="F52" s="35">
        <f t="shared" si="56"/>
        <v>4742818.55</v>
      </c>
      <c r="G52" s="35">
        <f t="shared" si="56"/>
        <v>3513242.7</v>
      </c>
      <c r="H52" s="35">
        <f t="shared" si="56"/>
        <v>1229575.8499999999</v>
      </c>
      <c r="I52" s="35">
        <f t="shared" si="56"/>
        <v>1229575.8499999999</v>
      </c>
      <c r="J52" s="39">
        <f t="shared" si="56"/>
        <v>1229575.8499999999</v>
      </c>
      <c r="K52" s="35">
        <f t="shared" si="56"/>
        <v>0</v>
      </c>
      <c r="L52" s="35">
        <f t="shared" si="7"/>
        <v>1229575.8499999999</v>
      </c>
    </row>
    <row r="53" spans="1:12" ht="15" hidden="1" customHeight="1" outlineLevel="1" collapsed="1" x14ac:dyDescent="0.25">
      <c r="A53" s="11"/>
      <c r="B53" s="11" t="s">
        <v>12</v>
      </c>
      <c r="C53" s="11"/>
      <c r="D53" s="35">
        <f>SUM(D54:D56)</f>
        <v>4415250</v>
      </c>
      <c r="E53" s="35">
        <f t="shared" ref="E53:K53" si="57">SUM(E54:E56)</f>
        <v>327568.55</v>
      </c>
      <c r="F53" s="35">
        <f t="shared" si="57"/>
        <v>4742818.55</v>
      </c>
      <c r="G53" s="35">
        <f t="shared" si="57"/>
        <v>3513242.7</v>
      </c>
      <c r="H53" s="35">
        <f t="shared" si="57"/>
        <v>1229575.8499999999</v>
      </c>
      <c r="I53" s="35">
        <f t="shared" si="57"/>
        <v>1229575.8499999999</v>
      </c>
      <c r="J53" s="39">
        <f t="shared" si="57"/>
        <v>1229575.8499999999</v>
      </c>
      <c r="K53" s="35">
        <f t="shared" si="57"/>
        <v>0</v>
      </c>
      <c r="L53" s="35">
        <f t="shared" ref="L53" si="58">J53-K53</f>
        <v>1229575.8499999999</v>
      </c>
    </row>
    <row r="54" spans="1:12" s="15" customFormat="1" ht="15" hidden="1" customHeight="1" outlineLevel="2" x14ac:dyDescent="0.25">
      <c r="A54" s="14"/>
      <c r="B54" s="14" t="s">
        <v>26</v>
      </c>
      <c r="C54" s="14"/>
      <c r="D54" s="20">
        <v>1424830</v>
      </c>
      <c r="E54" s="20"/>
      <c r="F54" s="21">
        <f>D54+E54</f>
        <v>1424830</v>
      </c>
      <c r="G54" s="20">
        <v>830230.53</v>
      </c>
      <c r="H54" s="21">
        <f t="shared" ref="H54:H56" si="59">F54-G54</f>
        <v>594599.47</v>
      </c>
      <c r="I54" s="20">
        <f t="shared" ref="I54:I56" si="60">H54</f>
        <v>594599.47</v>
      </c>
      <c r="J54" s="40">
        <f>I54</f>
        <v>594599.47</v>
      </c>
      <c r="K54" s="20">
        <v>0</v>
      </c>
      <c r="L54" s="20">
        <f t="shared" si="7"/>
        <v>594599.47</v>
      </c>
    </row>
    <row r="55" spans="1:12" s="15" customFormat="1" ht="15" hidden="1" customHeight="1" outlineLevel="2" x14ac:dyDescent="0.25">
      <c r="A55" s="14"/>
      <c r="B55" s="14" t="s">
        <v>27</v>
      </c>
      <c r="C55" s="14"/>
      <c r="D55" s="20">
        <v>2982984</v>
      </c>
      <c r="E55" s="20">
        <v>327568.55</v>
      </c>
      <c r="F55" s="21">
        <f t="shared" ref="F55:F56" si="61">D55+E55</f>
        <v>3310552.55</v>
      </c>
      <c r="G55" s="20">
        <v>2675576.17</v>
      </c>
      <c r="H55" s="21">
        <f t="shared" si="59"/>
        <v>634976.37999999989</v>
      </c>
      <c r="I55" s="20">
        <f t="shared" si="60"/>
        <v>634976.37999999989</v>
      </c>
      <c r="J55" s="40">
        <f>I55</f>
        <v>634976.37999999989</v>
      </c>
      <c r="K55" s="20">
        <v>0</v>
      </c>
      <c r="L55" s="20">
        <f t="shared" si="7"/>
        <v>634976.37999999989</v>
      </c>
    </row>
    <row r="56" spans="1:12" s="15" customFormat="1" ht="15" hidden="1" customHeight="1" outlineLevel="2" x14ac:dyDescent="0.25">
      <c r="A56" s="14"/>
      <c r="B56" s="14" t="s">
        <v>28</v>
      </c>
      <c r="C56" s="14"/>
      <c r="D56" s="20">
        <v>7436</v>
      </c>
      <c r="E56" s="20"/>
      <c r="F56" s="21">
        <f t="shared" si="61"/>
        <v>7436</v>
      </c>
      <c r="G56" s="20">
        <v>7436</v>
      </c>
      <c r="H56" s="21">
        <f t="shared" si="59"/>
        <v>0</v>
      </c>
      <c r="I56" s="20">
        <f t="shared" si="60"/>
        <v>0</v>
      </c>
      <c r="J56" s="40">
        <f>I56</f>
        <v>0</v>
      </c>
      <c r="K56" s="20">
        <v>0</v>
      </c>
      <c r="L56" s="20">
        <f t="shared" si="7"/>
        <v>0</v>
      </c>
    </row>
    <row r="57" spans="1:12" collapsed="1" x14ac:dyDescent="0.25">
      <c r="A57" s="11"/>
      <c r="B57" s="11" t="s">
        <v>44</v>
      </c>
      <c r="C57" s="11" t="s">
        <v>45</v>
      </c>
      <c r="D57" s="35">
        <f>D58</f>
        <v>208010</v>
      </c>
      <c r="E57" s="35">
        <f t="shared" ref="E57:K58" si="62">E58</f>
        <v>845</v>
      </c>
      <c r="F57" s="35">
        <f t="shared" si="62"/>
        <v>208855</v>
      </c>
      <c r="G57" s="35">
        <f t="shared" si="62"/>
        <v>47598</v>
      </c>
      <c r="H57" s="35">
        <f t="shared" si="62"/>
        <v>161257</v>
      </c>
      <c r="I57" s="35">
        <f t="shared" si="62"/>
        <v>161257</v>
      </c>
      <c r="J57" s="39">
        <f t="shared" si="62"/>
        <v>161257</v>
      </c>
      <c r="K57" s="35">
        <f t="shared" si="62"/>
        <v>0</v>
      </c>
      <c r="L57" s="35">
        <f t="shared" si="7"/>
        <v>161257</v>
      </c>
    </row>
    <row r="58" spans="1:12" ht="15" hidden="1" customHeight="1" outlineLevel="1" collapsed="1" x14ac:dyDescent="0.25">
      <c r="A58" s="11"/>
      <c r="B58" s="11" t="s">
        <v>12</v>
      </c>
      <c r="C58" s="11"/>
      <c r="D58" s="35">
        <f>D59</f>
        <v>208010</v>
      </c>
      <c r="E58" s="35">
        <f t="shared" si="62"/>
        <v>845</v>
      </c>
      <c r="F58" s="35">
        <f t="shared" si="62"/>
        <v>208855</v>
      </c>
      <c r="G58" s="35">
        <f t="shared" si="62"/>
        <v>47598</v>
      </c>
      <c r="H58" s="35">
        <f t="shared" si="62"/>
        <v>161257</v>
      </c>
      <c r="I58" s="35">
        <f t="shared" si="62"/>
        <v>161257</v>
      </c>
      <c r="J58" s="39">
        <f t="shared" si="62"/>
        <v>161257</v>
      </c>
      <c r="K58" s="35">
        <f t="shared" si="62"/>
        <v>0</v>
      </c>
      <c r="L58" s="35">
        <f t="shared" si="7"/>
        <v>161257</v>
      </c>
    </row>
    <row r="59" spans="1:12" s="15" customFormat="1" ht="15" hidden="1" customHeight="1" outlineLevel="2" x14ac:dyDescent="0.25">
      <c r="A59" s="14"/>
      <c r="B59" s="14" t="s">
        <v>26</v>
      </c>
      <c r="C59" s="14"/>
      <c r="D59" s="20">
        <v>208010</v>
      </c>
      <c r="E59" s="20">
        <v>845</v>
      </c>
      <c r="F59" s="21">
        <f t="shared" ref="F59" si="63">D59+E59</f>
        <v>208855</v>
      </c>
      <c r="G59" s="20">
        <v>47598</v>
      </c>
      <c r="H59" s="21">
        <f t="shared" ref="H59" si="64">F59-G59</f>
        <v>161257</v>
      </c>
      <c r="I59" s="20">
        <f t="shared" ref="I59" si="65">H59</f>
        <v>161257</v>
      </c>
      <c r="J59" s="40">
        <v>161257</v>
      </c>
      <c r="K59" s="20">
        <v>0</v>
      </c>
      <c r="L59" s="20">
        <f t="shared" si="7"/>
        <v>161257</v>
      </c>
    </row>
    <row r="60" spans="1:12" collapsed="1" x14ac:dyDescent="0.25">
      <c r="A60" s="11"/>
      <c r="B60" s="11" t="s">
        <v>46</v>
      </c>
      <c r="C60" s="11" t="s">
        <v>47</v>
      </c>
      <c r="D60" s="35">
        <f>D61</f>
        <v>530112.32996003015</v>
      </c>
      <c r="E60" s="35">
        <f t="shared" ref="E60:K60" si="66">E61</f>
        <v>169685.43</v>
      </c>
      <c r="F60" s="35">
        <f t="shared" si="66"/>
        <v>699797.75996003009</v>
      </c>
      <c r="G60" s="35">
        <f t="shared" si="66"/>
        <v>445977.82</v>
      </c>
      <c r="H60" s="35">
        <f t="shared" si="66"/>
        <v>253819.9399600302</v>
      </c>
      <c r="I60" s="35">
        <f t="shared" si="66"/>
        <v>253819.9399600302</v>
      </c>
      <c r="J60" s="39">
        <f t="shared" si="66"/>
        <v>262295.61000014999</v>
      </c>
      <c r="K60" s="35">
        <f t="shared" si="66"/>
        <v>0</v>
      </c>
      <c r="L60" s="35">
        <f t="shared" si="7"/>
        <v>262295.61000014999</v>
      </c>
    </row>
    <row r="61" spans="1:12" ht="15" hidden="1" customHeight="1" outlineLevel="1" collapsed="1" x14ac:dyDescent="0.25">
      <c r="A61" s="11"/>
      <c r="B61" s="11" t="s">
        <v>12</v>
      </c>
      <c r="C61" s="11"/>
      <c r="D61" s="35">
        <f>SUM(D62:D64)</f>
        <v>530112.32996003015</v>
      </c>
      <c r="E61" s="35">
        <f t="shared" ref="E61:K61" si="67">SUM(E62:E64)</f>
        <v>169685.43</v>
      </c>
      <c r="F61" s="35">
        <f t="shared" si="67"/>
        <v>699797.75996003009</v>
      </c>
      <c r="G61" s="35">
        <f t="shared" si="67"/>
        <v>445977.82</v>
      </c>
      <c r="H61" s="35">
        <f t="shared" si="67"/>
        <v>253819.9399600302</v>
      </c>
      <c r="I61" s="35">
        <f t="shared" si="67"/>
        <v>253819.9399600302</v>
      </c>
      <c r="J61" s="39">
        <f t="shared" si="67"/>
        <v>262295.61000014999</v>
      </c>
      <c r="K61" s="35">
        <f t="shared" si="67"/>
        <v>0</v>
      </c>
      <c r="L61" s="35">
        <f t="shared" ref="L61" si="68">J61-K61</f>
        <v>262295.61000014999</v>
      </c>
    </row>
    <row r="62" spans="1:12" s="15" customFormat="1" ht="15" hidden="1" customHeight="1" outlineLevel="2" x14ac:dyDescent="0.25">
      <c r="A62" s="14"/>
      <c r="B62" s="14" t="s">
        <v>26</v>
      </c>
      <c r="C62" s="14"/>
      <c r="D62" s="20">
        <v>184133</v>
      </c>
      <c r="E62" s="20">
        <v>44573</v>
      </c>
      <c r="F62" s="21">
        <f t="shared" ref="F62:F63" si="69">D62+E62</f>
        <v>228706</v>
      </c>
      <c r="G62" s="20">
        <v>220571.32</v>
      </c>
      <c r="H62" s="21">
        <f t="shared" ref="H62:H63" si="70">F62-G62</f>
        <v>8134.679999999993</v>
      </c>
      <c r="I62" s="20">
        <f t="shared" ref="I62:I63" si="71">H62</f>
        <v>8134.679999999993</v>
      </c>
      <c r="J62" s="40">
        <v>16611.680000100001</v>
      </c>
      <c r="K62" s="20">
        <v>0</v>
      </c>
      <c r="L62" s="20">
        <f t="shared" si="7"/>
        <v>16611.680000100001</v>
      </c>
    </row>
    <row r="63" spans="1:12" s="15" customFormat="1" ht="15" hidden="1" customHeight="1" outlineLevel="2" x14ac:dyDescent="0.25">
      <c r="A63" s="14"/>
      <c r="B63" s="14" t="s">
        <v>27</v>
      </c>
      <c r="C63" s="14"/>
      <c r="D63" s="20">
        <v>321887</v>
      </c>
      <c r="E63" s="20">
        <v>125112.43</v>
      </c>
      <c r="F63" s="21">
        <f t="shared" si="69"/>
        <v>446999.43</v>
      </c>
      <c r="G63" s="20">
        <v>225406.5</v>
      </c>
      <c r="H63" s="21">
        <f t="shared" si="70"/>
        <v>221592.93</v>
      </c>
      <c r="I63" s="20">
        <f t="shared" si="71"/>
        <v>221592.93</v>
      </c>
      <c r="J63" s="40">
        <v>221592.93000004001</v>
      </c>
      <c r="K63" s="20">
        <v>0</v>
      </c>
      <c r="L63" s="20">
        <f t="shared" si="7"/>
        <v>221592.93000004001</v>
      </c>
    </row>
    <row r="64" spans="1:12" s="15" customFormat="1" ht="15" hidden="1" customHeight="1" outlineLevel="2" x14ac:dyDescent="0.25">
      <c r="A64" s="14"/>
      <c r="B64" s="14" t="s">
        <v>29</v>
      </c>
      <c r="C64" s="14"/>
      <c r="D64" s="20">
        <v>24092.329960030202</v>
      </c>
      <c r="E64" s="20">
        <v>0</v>
      </c>
      <c r="F64" s="21">
        <f>D64+E64</f>
        <v>24092.329960030202</v>
      </c>
      <c r="G64" s="20">
        <v>0</v>
      </c>
      <c r="H64" s="21">
        <f>F64-G64</f>
        <v>24092.329960030202</v>
      </c>
      <c r="I64" s="20">
        <f>H64</f>
        <v>24092.329960030202</v>
      </c>
      <c r="J64" s="40">
        <v>24091.000000010001</v>
      </c>
      <c r="K64" s="20">
        <v>0</v>
      </c>
      <c r="L64" s="20">
        <f>J64-K64</f>
        <v>24091.000000010001</v>
      </c>
    </row>
    <row r="65" spans="1:12" collapsed="1" x14ac:dyDescent="0.25">
      <c r="A65" s="11"/>
      <c r="B65" s="11" t="s">
        <v>83</v>
      </c>
      <c r="C65" s="11" t="s">
        <v>84</v>
      </c>
      <c r="D65" s="35">
        <f>D66</f>
        <v>0</v>
      </c>
      <c r="E65" s="35">
        <f t="shared" ref="E65:K66" si="72">E66</f>
        <v>2572500</v>
      </c>
      <c r="F65" s="35">
        <f t="shared" si="72"/>
        <v>2572500</v>
      </c>
      <c r="G65" s="35">
        <f t="shared" si="72"/>
        <v>101157</v>
      </c>
      <c r="H65" s="35">
        <f t="shared" si="72"/>
        <v>2471343</v>
      </c>
      <c r="I65" s="35">
        <f t="shared" si="72"/>
        <v>0</v>
      </c>
      <c r="J65" s="39">
        <f t="shared" si="72"/>
        <v>0</v>
      </c>
      <c r="K65" s="35">
        <f t="shared" si="72"/>
        <v>0</v>
      </c>
      <c r="L65" s="35">
        <f t="shared" si="7"/>
        <v>0</v>
      </c>
    </row>
    <row r="66" spans="1:12" ht="15" hidden="1" customHeight="1" outlineLevel="1" collapsed="1" x14ac:dyDescent="0.25">
      <c r="A66" s="11"/>
      <c r="B66" s="11" t="s">
        <v>12</v>
      </c>
      <c r="C66" s="11"/>
      <c r="D66" s="35">
        <f>D67</f>
        <v>0</v>
      </c>
      <c r="E66" s="35">
        <f t="shared" si="72"/>
        <v>2572500</v>
      </c>
      <c r="F66" s="35">
        <f t="shared" si="72"/>
        <v>2572500</v>
      </c>
      <c r="G66" s="35">
        <f t="shared" si="72"/>
        <v>101157</v>
      </c>
      <c r="H66" s="35">
        <f t="shared" si="72"/>
        <v>2471343</v>
      </c>
      <c r="I66" s="35">
        <f t="shared" si="72"/>
        <v>0</v>
      </c>
      <c r="J66" s="39">
        <f t="shared" si="72"/>
        <v>0</v>
      </c>
      <c r="K66" s="35">
        <f t="shared" si="72"/>
        <v>0</v>
      </c>
      <c r="L66" s="35">
        <f t="shared" ref="L66" si="73">J66-K66</f>
        <v>0</v>
      </c>
    </row>
    <row r="67" spans="1:12" s="15" customFormat="1" ht="15" hidden="1" customHeight="1" outlineLevel="2" x14ac:dyDescent="0.25">
      <c r="A67" s="14"/>
      <c r="B67" s="14" t="s">
        <v>29</v>
      </c>
      <c r="C67" s="14"/>
      <c r="D67" s="20">
        <v>0</v>
      </c>
      <c r="E67" s="20">
        <v>2572500</v>
      </c>
      <c r="F67" s="21">
        <f>D67+E67</f>
        <v>2572500</v>
      </c>
      <c r="G67" s="20">
        <v>101157</v>
      </c>
      <c r="H67" s="21">
        <f>F67-G67</f>
        <v>2471343</v>
      </c>
      <c r="I67" s="20">
        <v>0</v>
      </c>
      <c r="J67" s="40">
        <v>0</v>
      </c>
      <c r="K67" s="20">
        <v>0</v>
      </c>
      <c r="L67" s="20">
        <f>J67-K67</f>
        <v>0</v>
      </c>
    </row>
    <row r="68" spans="1:12" collapsed="1" x14ac:dyDescent="0.25">
      <c r="A68" s="12"/>
      <c r="B68" s="11" t="s">
        <v>85</v>
      </c>
      <c r="C68" s="11" t="s">
        <v>86</v>
      </c>
      <c r="D68" s="35">
        <f>D69</f>
        <v>0</v>
      </c>
      <c r="E68" s="35">
        <f t="shared" ref="E68:K68" si="74">E69</f>
        <v>308300</v>
      </c>
      <c r="F68" s="35">
        <f t="shared" si="74"/>
        <v>308300</v>
      </c>
      <c r="G68" s="35">
        <f t="shared" si="74"/>
        <v>43000</v>
      </c>
      <c r="H68" s="35">
        <f t="shared" si="74"/>
        <v>265300</v>
      </c>
      <c r="I68" s="35">
        <f t="shared" si="74"/>
        <v>0</v>
      </c>
      <c r="J68" s="39">
        <f t="shared" si="74"/>
        <v>0</v>
      </c>
      <c r="K68" s="35">
        <f t="shared" si="74"/>
        <v>0</v>
      </c>
      <c r="L68" s="35">
        <f t="shared" ref="L68:L70" si="75">J68-K68</f>
        <v>0</v>
      </c>
    </row>
    <row r="69" spans="1:12" ht="15" hidden="1" customHeight="1" outlineLevel="1" collapsed="1" x14ac:dyDescent="0.25">
      <c r="A69" s="12"/>
      <c r="B69" s="11" t="s">
        <v>12</v>
      </c>
      <c r="C69" s="11"/>
      <c r="D69" s="19">
        <f t="shared" ref="D69:I69" si="76">SUM(D70:D70)</f>
        <v>0</v>
      </c>
      <c r="E69" s="19">
        <f t="shared" si="76"/>
        <v>308300</v>
      </c>
      <c r="F69" s="19">
        <f t="shared" si="76"/>
        <v>308300</v>
      </c>
      <c r="G69" s="19">
        <f t="shared" si="76"/>
        <v>43000</v>
      </c>
      <c r="H69" s="19">
        <f t="shared" si="76"/>
        <v>265300</v>
      </c>
      <c r="I69" s="19">
        <f t="shared" si="76"/>
        <v>0</v>
      </c>
      <c r="J69" s="38">
        <f>SUM(J70:J70)</f>
        <v>0</v>
      </c>
      <c r="K69" s="19">
        <f>SUM(K70:K70)</f>
        <v>0</v>
      </c>
      <c r="L69" s="19">
        <f t="shared" si="75"/>
        <v>0</v>
      </c>
    </row>
    <row r="70" spans="1:12" s="15" customFormat="1" ht="15" hidden="1" customHeight="1" outlineLevel="2" x14ac:dyDescent="0.25">
      <c r="A70" s="14"/>
      <c r="B70" s="14" t="s">
        <v>26</v>
      </c>
      <c r="C70" s="14"/>
      <c r="D70" s="20">
        <v>0</v>
      </c>
      <c r="E70" s="20">
        <v>308300</v>
      </c>
      <c r="F70" s="21">
        <f t="shared" ref="F70" si="77">D70+E70</f>
        <v>308300</v>
      </c>
      <c r="G70" s="20">
        <v>43000</v>
      </c>
      <c r="H70" s="21">
        <f t="shared" ref="H70" si="78">F70-G70</f>
        <v>265300</v>
      </c>
      <c r="I70" s="20">
        <v>0</v>
      </c>
      <c r="J70" s="40">
        <v>0</v>
      </c>
      <c r="K70" s="20">
        <v>0</v>
      </c>
      <c r="L70" s="20">
        <f t="shared" si="75"/>
        <v>0</v>
      </c>
    </row>
    <row r="71" spans="1:12" collapsed="1" x14ac:dyDescent="0.25">
      <c r="A71" s="12"/>
      <c r="B71" s="11" t="s">
        <v>48</v>
      </c>
      <c r="C71" s="11" t="s">
        <v>49</v>
      </c>
      <c r="D71" s="35">
        <f>D72</f>
        <v>108333</v>
      </c>
      <c r="E71" s="35">
        <f t="shared" ref="E71" si="79">E72</f>
        <v>0</v>
      </c>
      <c r="F71" s="35">
        <f t="shared" ref="F71" si="80">F72</f>
        <v>108333</v>
      </c>
      <c r="G71" s="35">
        <f t="shared" ref="G71" si="81">G72</f>
        <v>107767.67</v>
      </c>
      <c r="H71" s="35">
        <f t="shared" ref="H71" si="82">H72</f>
        <v>565.33000000000175</v>
      </c>
      <c r="I71" s="35">
        <f t="shared" ref="I71" si="83">I72</f>
        <v>565.33000000000175</v>
      </c>
      <c r="J71" s="39">
        <f t="shared" ref="J71:K71" si="84">J72</f>
        <v>565.33000000000197</v>
      </c>
      <c r="K71" s="35">
        <f t="shared" si="84"/>
        <v>0</v>
      </c>
      <c r="L71" s="35">
        <f t="shared" si="7"/>
        <v>565.33000000000197</v>
      </c>
    </row>
    <row r="72" spans="1:12" ht="15" hidden="1" customHeight="1" outlineLevel="1" collapsed="1" x14ac:dyDescent="0.25">
      <c r="A72" s="12"/>
      <c r="B72" s="11" t="s">
        <v>12</v>
      </c>
      <c r="C72" s="11"/>
      <c r="D72" s="19">
        <f t="shared" ref="D72:I72" si="85">SUM(D73:D73)</f>
        <v>108333</v>
      </c>
      <c r="E72" s="19">
        <f t="shared" si="85"/>
        <v>0</v>
      </c>
      <c r="F72" s="19">
        <f t="shared" si="85"/>
        <v>108333</v>
      </c>
      <c r="G72" s="19">
        <f t="shared" si="85"/>
        <v>107767.67</v>
      </c>
      <c r="H72" s="19">
        <f t="shared" si="85"/>
        <v>565.33000000000175</v>
      </c>
      <c r="I72" s="19">
        <f t="shared" si="85"/>
        <v>565.33000000000175</v>
      </c>
      <c r="J72" s="38">
        <f>SUM(J73:J73)</f>
        <v>565.33000000000197</v>
      </c>
      <c r="K72" s="19">
        <f>SUM(K73:K73)</f>
        <v>0</v>
      </c>
      <c r="L72" s="19">
        <f t="shared" si="7"/>
        <v>565.33000000000197</v>
      </c>
    </row>
    <row r="73" spans="1:12" s="15" customFormat="1" ht="15" hidden="1" customHeight="1" outlineLevel="2" x14ac:dyDescent="0.25">
      <c r="A73" s="14"/>
      <c r="B73" s="14" t="s">
        <v>27</v>
      </c>
      <c r="C73" s="14"/>
      <c r="D73" s="20">
        <v>108333</v>
      </c>
      <c r="E73" s="20">
        <v>0</v>
      </c>
      <c r="F73" s="21">
        <f t="shared" ref="F73" si="86">D73+E73</f>
        <v>108333</v>
      </c>
      <c r="G73" s="20">
        <v>107767.67</v>
      </c>
      <c r="H73" s="21">
        <f t="shared" ref="H73" si="87">F73-G73</f>
        <v>565.33000000000175</v>
      </c>
      <c r="I73" s="20">
        <f>H73</f>
        <v>565.33000000000175</v>
      </c>
      <c r="J73" s="40">
        <v>565.33000000000197</v>
      </c>
      <c r="K73" s="20">
        <v>0</v>
      </c>
      <c r="L73" s="20">
        <f t="shared" si="7"/>
        <v>565.33000000000197</v>
      </c>
    </row>
    <row r="74" spans="1:12" collapsed="1" x14ac:dyDescent="0.25">
      <c r="A74" s="12"/>
      <c r="B74" s="11" t="s">
        <v>31</v>
      </c>
      <c r="C74" s="11" t="s">
        <v>32</v>
      </c>
      <c r="D74" s="35">
        <f>D75</f>
        <v>204999</v>
      </c>
      <c r="E74" s="35">
        <f t="shared" ref="E74:I74" si="88">E75</f>
        <v>0</v>
      </c>
      <c r="F74" s="35">
        <f t="shared" si="88"/>
        <v>204999</v>
      </c>
      <c r="G74" s="35">
        <f t="shared" si="88"/>
        <v>86645</v>
      </c>
      <c r="H74" s="35">
        <f t="shared" si="88"/>
        <v>118354</v>
      </c>
      <c r="I74" s="35">
        <f t="shared" si="88"/>
        <v>118354</v>
      </c>
      <c r="J74" s="39">
        <f t="shared" ref="J74:K74" si="89">J75</f>
        <v>118354</v>
      </c>
      <c r="K74" s="35">
        <f t="shared" si="89"/>
        <v>24399</v>
      </c>
      <c r="L74" s="35">
        <f t="shared" si="7"/>
        <v>93955</v>
      </c>
    </row>
    <row r="75" spans="1:12" ht="15" hidden="1" customHeight="1" outlineLevel="1" collapsed="1" x14ac:dyDescent="0.25">
      <c r="A75" s="12"/>
      <c r="B75" s="11" t="s">
        <v>12</v>
      </c>
      <c r="C75" s="11"/>
      <c r="D75" s="19">
        <f t="shared" ref="D75:I75" si="90">SUM(D76:D76)</f>
        <v>204999</v>
      </c>
      <c r="E75" s="19">
        <f t="shared" si="90"/>
        <v>0</v>
      </c>
      <c r="F75" s="19">
        <f t="shared" si="90"/>
        <v>204999</v>
      </c>
      <c r="G75" s="19">
        <f t="shared" si="90"/>
        <v>86645</v>
      </c>
      <c r="H75" s="19">
        <f t="shared" si="90"/>
        <v>118354</v>
      </c>
      <c r="I75" s="19">
        <f t="shared" si="90"/>
        <v>118354</v>
      </c>
      <c r="J75" s="19">
        <f>SUM(J76:J76)</f>
        <v>118354</v>
      </c>
      <c r="K75" s="19">
        <f>SUM(K76:K76)</f>
        <v>24399</v>
      </c>
      <c r="L75" s="19">
        <f t="shared" si="7"/>
        <v>93955</v>
      </c>
    </row>
    <row r="76" spans="1:12" s="15" customFormat="1" ht="15" hidden="1" customHeight="1" outlineLevel="2" x14ac:dyDescent="0.25">
      <c r="A76" s="14"/>
      <c r="B76" s="14" t="s">
        <v>27</v>
      </c>
      <c r="C76" s="14"/>
      <c r="D76" s="20">
        <v>204999</v>
      </c>
      <c r="E76" s="20">
        <v>0</v>
      </c>
      <c r="F76" s="21">
        <f t="shared" ref="F76" si="91">D76+E76</f>
        <v>204999</v>
      </c>
      <c r="G76" s="20">
        <v>86645</v>
      </c>
      <c r="H76" s="21">
        <f t="shared" ref="H76" si="92">F76-G76</f>
        <v>118354</v>
      </c>
      <c r="I76" s="20">
        <f>H76</f>
        <v>118354</v>
      </c>
      <c r="J76" s="20">
        <v>118354</v>
      </c>
      <c r="K76" s="20">
        <v>24399</v>
      </c>
      <c r="L76" s="20">
        <f t="shared" si="7"/>
        <v>93955</v>
      </c>
    </row>
    <row r="77" spans="1:12" collapsed="1" x14ac:dyDescent="0.25">
      <c r="A77" s="12"/>
      <c r="B77" s="11" t="s">
        <v>87</v>
      </c>
      <c r="C77" s="11" t="s">
        <v>88</v>
      </c>
      <c r="D77" s="35">
        <f>D78</f>
        <v>19464</v>
      </c>
      <c r="E77" s="35">
        <f t="shared" ref="E77:K77" si="93">E78</f>
        <v>0</v>
      </c>
      <c r="F77" s="35">
        <f t="shared" si="93"/>
        <v>19464</v>
      </c>
      <c r="G77" s="35">
        <f t="shared" si="93"/>
        <v>19462.439999999999</v>
      </c>
      <c r="H77" s="35">
        <f t="shared" si="93"/>
        <v>1.5600000000013097</v>
      </c>
      <c r="I77" s="35">
        <f t="shared" si="93"/>
        <v>0</v>
      </c>
      <c r="J77" s="35">
        <f t="shared" si="93"/>
        <v>0</v>
      </c>
      <c r="K77" s="35">
        <f t="shared" si="93"/>
        <v>0</v>
      </c>
      <c r="L77" s="35">
        <f t="shared" si="7"/>
        <v>0</v>
      </c>
    </row>
    <row r="78" spans="1:12" ht="15" hidden="1" customHeight="1" outlineLevel="1" collapsed="1" x14ac:dyDescent="0.25">
      <c r="A78" s="12"/>
      <c r="B78" s="11" t="s">
        <v>12</v>
      </c>
      <c r="C78" s="11"/>
      <c r="D78" s="19">
        <f t="shared" ref="D78:I78" si="94">SUM(D79:D79)</f>
        <v>19464</v>
      </c>
      <c r="E78" s="19">
        <f t="shared" si="94"/>
        <v>0</v>
      </c>
      <c r="F78" s="19">
        <f t="shared" si="94"/>
        <v>19464</v>
      </c>
      <c r="G78" s="19">
        <f t="shared" si="94"/>
        <v>19462.439999999999</v>
      </c>
      <c r="H78" s="19">
        <f t="shared" si="94"/>
        <v>1.5600000000013097</v>
      </c>
      <c r="I78" s="19">
        <f t="shared" si="94"/>
        <v>0</v>
      </c>
      <c r="J78" s="19">
        <f>SUM(J79:J79)</f>
        <v>0</v>
      </c>
      <c r="K78" s="19">
        <f>SUM(K79:K79)</f>
        <v>0</v>
      </c>
      <c r="L78" s="19">
        <f t="shared" si="7"/>
        <v>0</v>
      </c>
    </row>
    <row r="79" spans="1:12" s="15" customFormat="1" ht="15" hidden="1" customHeight="1" outlineLevel="2" x14ac:dyDescent="0.25">
      <c r="A79" s="14"/>
      <c r="B79" s="14" t="s">
        <v>26</v>
      </c>
      <c r="C79" s="14"/>
      <c r="D79" s="20">
        <v>19464</v>
      </c>
      <c r="E79" s="20">
        <v>0</v>
      </c>
      <c r="F79" s="21">
        <f t="shared" ref="F79" si="95">D79+E79</f>
        <v>19464</v>
      </c>
      <c r="G79" s="20">
        <v>19462.439999999999</v>
      </c>
      <c r="H79" s="21">
        <f t="shared" ref="H79" si="96">F79-G79</f>
        <v>1.5600000000013097</v>
      </c>
      <c r="I79" s="20">
        <v>0</v>
      </c>
      <c r="J79" s="20">
        <v>0</v>
      </c>
      <c r="K79" s="20">
        <v>0</v>
      </c>
      <c r="L79" s="20">
        <f t="shared" si="7"/>
        <v>0</v>
      </c>
    </row>
    <row r="80" spans="1:12" collapsed="1" x14ac:dyDescent="0.25">
      <c r="A80" s="12"/>
      <c r="B80" s="11" t="s">
        <v>37</v>
      </c>
      <c r="C80" s="11" t="s">
        <v>38</v>
      </c>
      <c r="D80" s="35">
        <f>D81</f>
        <v>1345833</v>
      </c>
      <c r="E80" s="35">
        <f t="shared" ref="E80" si="97">E81</f>
        <v>1109968</v>
      </c>
      <c r="F80" s="35">
        <f t="shared" ref="F80" si="98">F81</f>
        <v>2455801</v>
      </c>
      <c r="G80" s="35">
        <f t="shared" ref="G80" si="99">G81</f>
        <v>1643201.71</v>
      </c>
      <c r="H80" s="35">
        <f t="shared" ref="H80" si="100">H81</f>
        <v>812599.29</v>
      </c>
      <c r="I80" s="35">
        <f t="shared" ref="I80" si="101">I81</f>
        <v>812599.29</v>
      </c>
      <c r="J80" s="35">
        <f t="shared" ref="J80:K80" si="102">J81</f>
        <v>812599.29000000097</v>
      </c>
      <c r="K80" s="35">
        <f t="shared" si="102"/>
        <v>480000</v>
      </c>
      <c r="L80" s="35">
        <f t="shared" si="7"/>
        <v>332599.29000000097</v>
      </c>
    </row>
    <row r="81" spans="1:12" ht="15" hidden="1" customHeight="1" outlineLevel="1" collapsed="1" x14ac:dyDescent="0.25">
      <c r="A81" s="12"/>
      <c r="B81" s="11" t="s">
        <v>12</v>
      </c>
      <c r="C81" s="11"/>
      <c r="D81" s="19">
        <f t="shared" ref="D81:I81" si="103">SUM(D82:D82)</f>
        <v>1345833</v>
      </c>
      <c r="E81" s="19">
        <f t="shared" si="103"/>
        <v>1109968</v>
      </c>
      <c r="F81" s="19">
        <f t="shared" si="103"/>
        <v>2455801</v>
      </c>
      <c r="G81" s="19">
        <f t="shared" si="103"/>
        <v>1643201.71</v>
      </c>
      <c r="H81" s="19">
        <f t="shared" si="103"/>
        <v>812599.29</v>
      </c>
      <c r="I81" s="19">
        <f t="shared" si="103"/>
        <v>812599.29</v>
      </c>
      <c r="J81" s="19">
        <f>SUM(J82:J82)</f>
        <v>812599.29000000097</v>
      </c>
      <c r="K81" s="19">
        <f>SUM(K82:K82)</f>
        <v>480000</v>
      </c>
      <c r="L81" s="19">
        <f t="shared" si="7"/>
        <v>332599.29000000097</v>
      </c>
    </row>
    <row r="82" spans="1:12" s="15" customFormat="1" ht="15" hidden="1" customHeight="1" outlineLevel="2" x14ac:dyDescent="0.25">
      <c r="A82" s="14"/>
      <c r="B82" s="14" t="s">
        <v>26</v>
      </c>
      <c r="C82" s="14"/>
      <c r="D82" s="20">
        <v>1345833</v>
      </c>
      <c r="E82" s="20">
        <v>1109968</v>
      </c>
      <c r="F82" s="21">
        <f t="shared" ref="F82" si="104">D82+E82</f>
        <v>2455801</v>
      </c>
      <c r="G82" s="20">
        <v>1643201.71</v>
      </c>
      <c r="H82" s="21">
        <f t="shared" ref="H82" si="105">F82-G82</f>
        <v>812599.29</v>
      </c>
      <c r="I82" s="20">
        <f>H82</f>
        <v>812599.29</v>
      </c>
      <c r="J82" s="20">
        <v>812599.29000000097</v>
      </c>
      <c r="K82" s="20">
        <v>480000</v>
      </c>
      <c r="L82" s="20">
        <f t="shared" si="7"/>
        <v>332599.29000000097</v>
      </c>
    </row>
    <row r="83" spans="1:12" collapsed="1" x14ac:dyDescent="0.25">
      <c r="A83" s="12"/>
      <c r="B83" s="11" t="s">
        <v>67</v>
      </c>
      <c r="C83" s="11" t="s">
        <v>68</v>
      </c>
      <c r="D83" s="35">
        <f>D84</f>
        <v>119809</v>
      </c>
      <c r="E83" s="35">
        <f t="shared" ref="E83:K83" si="106">E84</f>
        <v>0</v>
      </c>
      <c r="F83" s="35">
        <f t="shared" si="106"/>
        <v>119809</v>
      </c>
      <c r="G83" s="35">
        <f t="shared" si="106"/>
        <v>88191.01</v>
      </c>
      <c r="H83" s="35">
        <f t="shared" si="106"/>
        <v>31617.990000000005</v>
      </c>
      <c r="I83" s="35">
        <f t="shared" si="106"/>
        <v>31617.990000000005</v>
      </c>
      <c r="J83" s="35">
        <f t="shared" si="106"/>
        <v>31617.990000000005</v>
      </c>
      <c r="K83" s="35">
        <f t="shared" si="106"/>
        <v>0</v>
      </c>
      <c r="L83" s="35">
        <f t="shared" ref="L83:L85" si="107">J83-K83</f>
        <v>31617.990000000005</v>
      </c>
    </row>
    <row r="84" spans="1:12" ht="15" hidden="1" customHeight="1" outlineLevel="1" collapsed="1" x14ac:dyDescent="0.25">
      <c r="A84" s="12"/>
      <c r="B84" s="11" t="s">
        <v>11</v>
      </c>
      <c r="C84" s="11"/>
      <c r="D84" s="19">
        <f t="shared" ref="D84:I84" si="108">SUM(D85:D85)</f>
        <v>119809</v>
      </c>
      <c r="E84" s="19">
        <f t="shared" si="108"/>
        <v>0</v>
      </c>
      <c r="F84" s="19">
        <f t="shared" si="108"/>
        <v>119809</v>
      </c>
      <c r="G84" s="19">
        <f t="shared" si="108"/>
        <v>88191.01</v>
      </c>
      <c r="H84" s="19">
        <f t="shared" si="108"/>
        <v>31617.990000000005</v>
      </c>
      <c r="I84" s="19">
        <f t="shared" si="108"/>
        <v>31617.990000000005</v>
      </c>
      <c r="J84" s="19">
        <f>SUM(J85:J85)</f>
        <v>31617.990000000005</v>
      </c>
      <c r="K84" s="19">
        <f>SUM(K85:K85)</f>
        <v>0</v>
      </c>
      <c r="L84" s="19">
        <f t="shared" si="107"/>
        <v>31617.990000000005</v>
      </c>
    </row>
    <row r="85" spans="1:12" s="15" customFormat="1" ht="15" hidden="1" customHeight="1" outlineLevel="2" x14ac:dyDescent="0.25">
      <c r="A85" s="14"/>
      <c r="B85" s="14" t="s">
        <v>26</v>
      </c>
      <c r="C85" s="14"/>
      <c r="D85" s="20">
        <v>119809</v>
      </c>
      <c r="E85" s="20">
        <v>0</v>
      </c>
      <c r="F85" s="21">
        <f t="shared" ref="F85" si="109">D85+E85</f>
        <v>119809</v>
      </c>
      <c r="G85" s="20">
        <v>88191.01</v>
      </c>
      <c r="H85" s="21">
        <f t="shared" ref="H85" si="110">F85-G85</f>
        <v>31617.990000000005</v>
      </c>
      <c r="I85" s="20">
        <f>H85</f>
        <v>31617.990000000005</v>
      </c>
      <c r="J85" s="20">
        <f>I85</f>
        <v>31617.990000000005</v>
      </c>
      <c r="K85" s="20">
        <v>0</v>
      </c>
      <c r="L85" s="20">
        <f t="shared" si="107"/>
        <v>31617.990000000005</v>
      </c>
    </row>
    <row r="86" spans="1:12" collapsed="1" x14ac:dyDescent="0.25">
      <c r="A86" s="12"/>
      <c r="B86" s="11" t="s">
        <v>74</v>
      </c>
      <c r="C86" s="11" t="s">
        <v>75</v>
      </c>
      <c r="D86" s="35">
        <f>D87</f>
        <v>459405</v>
      </c>
      <c r="E86" s="35">
        <f t="shared" ref="E86:K86" si="111">E87</f>
        <v>0</v>
      </c>
      <c r="F86" s="35">
        <f t="shared" si="111"/>
        <v>459405</v>
      </c>
      <c r="G86" s="35">
        <f t="shared" si="111"/>
        <v>365800</v>
      </c>
      <c r="H86" s="35">
        <f t="shared" si="111"/>
        <v>93605</v>
      </c>
      <c r="I86" s="35">
        <f t="shared" si="111"/>
        <v>93605</v>
      </c>
      <c r="J86" s="35">
        <f t="shared" si="111"/>
        <v>93605</v>
      </c>
      <c r="K86" s="35">
        <f t="shared" si="111"/>
        <v>0</v>
      </c>
      <c r="L86" s="35">
        <f t="shared" ref="L86:L88" si="112">J86-K86</f>
        <v>93605</v>
      </c>
    </row>
    <row r="87" spans="1:12" ht="15" hidden="1" customHeight="1" outlineLevel="1" collapsed="1" x14ac:dyDescent="0.25">
      <c r="A87" s="12"/>
      <c r="B87" s="11" t="s">
        <v>12</v>
      </c>
      <c r="C87" s="11"/>
      <c r="D87" s="19">
        <f t="shared" ref="D87:I87" si="113">SUM(D88:D88)</f>
        <v>459405</v>
      </c>
      <c r="E87" s="19">
        <f t="shared" si="113"/>
        <v>0</v>
      </c>
      <c r="F87" s="19">
        <f t="shared" si="113"/>
        <v>459405</v>
      </c>
      <c r="G87" s="19">
        <f t="shared" si="113"/>
        <v>365800</v>
      </c>
      <c r="H87" s="19">
        <f t="shared" si="113"/>
        <v>93605</v>
      </c>
      <c r="I87" s="19">
        <f t="shared" si="113"/>
        <v>93605</v>
      </c>
      <c r="J87" s="19">
        <f>SUM(J88:J88)</f>
        <v>93605</v>
      </c>
      <c r="K87" s="19">
        <f>SUM(K88:K88)</f>
        <v>0</v>
      </c>
      <c r="L87" s="19">
        <f t="shared" si="112"/>
        <v>93605</v>
      </c>
    </row>
    <row r="88" spans="1:12" s="15" customFormat="1" ht="15" hidden="1" customHeight="1" outlineLevel="2" x14ac:dyDescent="0.25">
      <c r="A88" s="14"/>
      <c r="B88" s="14" t="s">
        <v>27</v>
      </c>
      <c r="C88" s="14"/>
      <c r="D88" s="20">
        <v>459405</v>
      </c>
      <c r="E88" s="20">
        <v>0</v>
      </c>
      <c r="F88" s="21">
        <f t="shared" ref="F88" si="114">D88+E88</f>
        <v>459405</v>
      </c>
      <c r="G88" s="20">
        <v>365800</v>
      </c>
      <c r="H88" s="21">
        <f t="shared" ref="H88" si="115">F88-G88</f>
        <v>93605</v>
      </c>
      <c r="I88" s="20">
        <f>H88</f>
        <v>93605</v>
      </c>
      <c r="J88" s="20">
        <f>I88</f>
        <v>93605</v>
      </c>
      <c r="K88" s="20">
        <v>0</v>
      </c>
      <c r="L88" s="20">
        <f t="shared" si="112"/>
        <v>93605</v>
      </c>
    </row>
    <row r="89" spans="1:12" collapsed="1" x14ac:dyDescent="0.25">
      <c r="A89" s="12"/>
      <c r="B89" s="11" t="s">
        <v>69</v>
      </c>
      <c r="C89" s="11" t="s">
        <v>70</v>
      </c>
      <c r="D89" s="35">
        <f>D90+D92</f>
        <v>335000</v>
      </c>
      <c r="E89" s="35">
        <f t="shared" ref="E89:K89" si="116">E90+E92</f>
        <v>0</v>
      </c>
      <c r="F89" s="35">
        <f t="shared" si="116"/>
        <v>335000</v>
      </c>
      <c r="G89" s="35">
        <f t="shared" si="116"/>
        <v>131003.25</v>
      </c>
      <c r="H89" s="35">
        <f t="shared" si="116"/>
        <v>203996.75</v>
      </c>
      <c r="I89" s="35">
        <f t="shared" si="116"/>
        <v>203996.75</v>
      </c>
      <c r="J89" s="35">
        <f t="shared" si="116"/>
        <v>203996.75</v>
      </c>
      <c r="K89" s="35">
        <f t="shared" si="116"/>
        <v>0</v>
      </c>
      <c r="L89" s="35">
        <f t="shared" ref="L89:L94" si="117">J89-K89</f>
        <v>203996.75</v>
      </c>
    </row>
    <row r="90" spans="1:12" ht="15" hidden="1" customHeight="1" outlineLevel="1" collapsed="1" x14ac:dyDescent="0.25">
      <c r="A90" s="12"/>
      <c r="B90" s="11" t="s">
        <v>11</v>
      </c>
      <c r="C90" s="11"/>
      <c r="D90" s="19">
        <f t="shared" ref="D90:I90" si="118">SUM(D91:D91)</f>
        <v>219110</v>
      </c>
      <c r="E90" s="19">
        <f t="shared" si="118"/>
        <v>0</v>
      </c>
      <c r="F90" s="19">
        <f t="shared" si="118"/>
        <v>219110</v>
      </c>
      <c r="G90" s="19">
        <f t="shared" si="118"/>
        <v>44307.57</v>
      </c>
      <c r="H90" s="19">
        <f t="shared" si="118"/>
        <v>174802.43</v>
      </c>
      <c r="I90" s="19">
        <f t="shared" si="118"/>
        <v>174802.43</v>
      </c>
      <c r="J90" s="19">
        <f>SUM(J91:J91)</f>
        <v>174802.43</v>
      </c>
      <c r="K90" s="19">
        <f>SUM(K91:K91)</f>
        <v>0</v>
      </c>
      <c r="L90" s="19">
        <f t="shared" si="117"/>
        <v>174802.43</v>
      </c>
    </row>
    <row r="91" spans="1:12" s="15" customFormat="1" ht="15" hidden="1" customHeight="1" outlineLevel="2" x14ac:dyDescent="0.25">
      <c r="A91" s="14"/>
      <c r="B91" s="14" t="s">
        <v>26</v>
      </c>
      <c r="C91" s="14"/>
      <c r="D91" s="20">
        <v>219110</v>
      </c>
      <c r="E91" s="20">
        <v>0</v>
      </c>
      <c r="F91" s="21">
        <f t="shared" ref="F91" si="119">D91+E91</f>
        <v>219110</v>
      </c>
      <c r="G91" s="20">
        <v>44307.57</v>
      </c>
      <c r="H91" s="21">
        <f t="shared" ref="H91" si="120">F91-G91</f>
        <v>174802.43</v>
      </c>
      <c r="I91" s="20">
        <f>H91</f>
        <v>174802.43</v>
      </c>
      <c r="J91" s="20">
        <f>I91</f>
        <v>174802.43</v>
      </c>
      <c r="K91" s="20">
        <v>0</v>
      </c>
      <c r="L91" s="20">
        <f t="shared" si="117"/>
        <v>174802.43</v>
      </c>
    </row>
    <row r="92" spans="1:12" ht="15" hidden="1" customHeight="1" outlineLevel="1" collapsed="1" x14ac:dyDescent="0.25">
      <c r="A92" s="11"/>
      <c r="B92" s="11" t="s">
        <v>12</v>
      </c>
      <c r="C92" s="11"/>
      <c r="D92" s="19">
        <f t="shared" ref="D92:K92" si="121">SUM(D93:D94)</f>
        <v>115890</v>
      </c>
      <c r="E92" s="19">
        <f t="shared" si="121"/>
        <v>0</v>
      </c>
      <c r="F92" s="19">
        <f t="shared" si="121"/>
        <v>115890</v>
      </c>
      <c r="G92" s="19">
        <f t="shared" si="121"/>
        <v>86695.679999999993</v>
      </c>
      <c r="H92" s="19">
        <f t="shared" si="121"/>
        <v>29194.320000000007</v>
      </c>
      <c r="I92" s="19">
        <f t="shared" si="121"/>
        <v>29194.320000000007</v>
      </c>
      <c r="J92" s="19">
        <f t="shared" si="121"/>
        <v>29194.320000000007</v>
      </c>
      <c r="K92" s="19">
        <f t="shared" si="121"/>
        <v>0</v>
      </c>
      <c r="L92" s="19">
        <f t="shared" si="117"/>
        <v>29194.320000000007</v>
      </c>
    </row>
    <row r="93" spans="1:12" s="15" customFormat="1" ht="15" hidden="1" customHeight="1" outlineLevel="2" x14ac:dyDescent="0.25">
      <c r="A93" s="14"/>
      <c r="B93" s="14" t="s">
        <v>26</v>
      </c>
      <c r="C93" s="14"/>
      <c r="D93" s="20">
        <v>5890</v>
      </c>
      <c r="E93" s="20">
        <v>0</v>
      </c>
      <c r="F93" s="21">
        <f t="shared" ref="F93:F94" si="122">D93+E93</f>
        <v>5890</v>
      </c>
      <c r="G93" s="20">
        <v>5890</v>
      </c>
      <c r="H93" s="21">
        <f t="shared" ref="H93:H94" si="123">F93-G93</f>
        <v>0</v>
      </c>
      <c r="I93" s="20">
        <f t="shared" ref="I93:J94" si="124">H93</f>
        <v>0</v>
      </c>
      <c r="J93" s="20">
        <f t="shared" si="124"/>
        <v>0</v>
      </c>
      <c r="K93" s="20">
        <v>0</v>
      </c>
      <c r="L93" s="20">
        <f t="shared" si="117"/>
        <v>0</v>
      </c>
    </row>
    <row r="94" spans="1:12" s="15" customFormat="1" ht="15" hidden="1" customHeight="1" outlineLevel="2" x14ac:dyDescent="0.25">
      <c r="A94" s="14"/>
      <c r="B94" s="14" t="s">
        <v>30</v>
      </c>
      <c r="C94" s="14"/>
      <c r="D94" s="20">
        <v>110000</v>
      </c>
      <c r="E94" s="20">
        <v>0</v>
      </c>
      <c r="F94" s="21">
        <f t="shared" si="122"/>
        <v>110000</v>
      </c>
      <c r="G94" s="20">
        <v>80805.679999999993</v>
      </c>
      <c r="H94" s="21">
        <f t="shared" si="123"/>
        <v>29194.320000000007</v>
      </c>
      <c r="I94" s="20">
        <f t="shared" si="124"/>
        <v>29194.320000000007</v>
      </c>
      <c r="J94" s="20">
        <f t="shared" si="124"/>
        <v>29194.320000000007</v>
      </c>
      <c r="K94" s="20">
        <v>0</v>
      </c>
      <c r="L94" s="20">
        <f t="shared" si="117"/>
        <v>29194.320000000007</v>
      </c>
    </row>
    <row r="95" spans="1:12" collapsed="1" x14ac:dyDescent="0.25">
      <c r="A95" s="11"/>
      <c r="B95" s="11" t="s">
        <v>23</v>
      </c>
      <c r="C95" s="11" t="s">
        <v>24</v>
      </c>
      <c r="D95" s="35">
        <f>D96+D103</f>
        <v>4163610</v>
      </c>
      <c r="E95" s="35">
        <f t="shared" ref="E95:K95" si="125">E96+E103</f>
        <v>0</v>
      </c>
      <c r="F95" s="35">
        <f t="shared" si="125"/>
        <v>4163610</v>
      </c>
      <c r="G95" s="35">
        <f t="shared" si="125"/>
        <v>2638137.41</v>
      </c>
      <c r="H95" s="35">
        <f t="shared" si="125"/>
        <v>1525472.5899999999</v>
      </c>
      <c r="I95" s="35">
        <f t="shared" si="125"/>
        <v>1525472.5899999999</v>
      </c>
      <c r="J95" s="35">
        <f t="shared" ref="J95" si="126">J96+J103</f>
        <v>1525472.7699901997</v>
      </c>
      <c r="K95" s="35">
        <f t="shared" si="125"/>
        <v>1994272.82</v>
      </c>
      <c r="L95" s="35">
        <f t="shared" si="7"/>
        <v>-468800.05000980035</v>
      </c>
    </row>
    <row r="96" spans="1:12" ht="15" hidden="1" customHeight="1" outlineLevel="1" collapsed="1" x14ac:dyDescent="0.25">
      <c r="A96" s="11"/>
      <c r="B96" s="11" t="s">
        <v>11</v>
      </c>
      <c r="C96" s="11"/>
      <c r="D96" s="19">
        <f>SUM(D97:D102)</f>
        <v>3296390</v>
      </c>
      <c r="E96" s="19">
        <f t="shared" ref="E96:K96" si="127">SUM(E97:E102)</f>
        <v>0</v>
      </c>
      <c r="F96" s="19">
        <f t="shared" si="127"/>
        <v>3296390</v>
      </c>
      <c r="G96" s="19">
        <f t="shared" si="127"/>
        <v>1952377.4100000001</v>
      </c>
      <c r="H96" s="19">
        <f t="shared" si="127"/>
        <v>1344012.5899999999</v>
      </c>
      <c r="I96" s="19">
        <f t="shared" si="127"/>
        <v>1344012.5899999999</v>
      </c>
      <c r="J96" s="19">
        <f t="shared" ref="J96" si="128">SUM(J97:J102)</f>
        <v>1320843.7699901997</v>
      </c>
      <c r="K96" s="19">
        <f t="shared" si="127"/>
        <v>1804483.82</v>
      </c>
      <c r="L96" s="19">
        <f t="shared" si="7"/>
        <v>-483640.05000980035</v>
      </c>
    </row>
    <row r="97" spans="1:12" s="15" customFormat="1" ht="15" hidden="1" customHeight="1" outlineLevel="2" x14ac:dyDescent="0.25">
      <c r="A97" s="14"/>
      <c r="B97" s="14" t="s">
        <v>25</v>
      </c>
      <c r="C97" s="14"/>
      <c r="D97" s="20">
        <v>116000</v>
      </c>
      <c r="E97" s="20">
        <v>0</v>
      </c>
      <c r="F97" s="21">
        <f t="shared" ref="F97:F106" si="129">D97+E97</f>
        <v>116000</v>
      </c>
      <c r="G97" s="20">
        <v>32294</v>
      </c>
      <c r="H97" s="21">
        <f>F97-G97</f>
        <v>83706</v>
      </c>
      <c r="I97" s="20">
        <f>H97</f>
        <v>83706</v>
      </c>
      <c r="J97" s="20">
        <v>124244.00000006999</v>
      </c>
      <c r="K97" s="20">
        <v>86706</v>
      </c>
      <c r="L97" s="20">
        <f t="shared" si="7"/>
        <v>37538.000000069995</v>
      </c>
    </row>
    <row r="98" spans="1:12" s="15" customFormat="1" ht="15" hidden="1" customHeight="1" outlineLevel="2" x14ac:dyDescent="0.25">
      <c r="A98" s="14"/>
      <c r="B98" s="14" t="s">
        <v>26</v>
      </c>
      <c r="C98" s="14"/>
      <c r="D98" s="20">
        <v>2173528</v>
      </c>
      <c r="E98" s="20">
        <v>0</v>
      </c>
      <c r="F98" s="21">
        <f t="shared" si="129"/>
        <v>2173528</v>
      </c>
      <c r="G98" s="20">
        <v>1259602.08</v>
      </c>
      <c r="H98" s="21">
        <f t="shared" ref="H98:H102" si="130">F98-G98</f>
        <v>913925.91999999993</v>
      </c>
      <c r="I98" s="20">
        <f t="shared" ref="I98:I102" si="131">H98</f>
        <v>913925.91999999993</v>
      </c>
      <c r="J98" s="20">
        <f t="shared" ref="J98:J102" si="132">I98</f>
        <v>913925.91999999993</v>
      </c>
      <c r="K98" s="20">
        <v>1450000</v>
      </c>
      <c r="L98" s="20">
        <f t="shared" si="7"/>
        <v>-536074.08000000007</v>
      </c>
    </row>
    <row r="99" spans="1:12" s="15" customFormat="1" ht="15" hidden="1" customHeight="1" outlineLevel="2" x14ac:dyDescent="0.25">
      <c r="A99" s="14"/>
      <c r="B99" s="14" t="s">
        <v>27</v>
      </c>
      <c r="C99" s="14"/>
      <c r="D99" s="20">
        <v>796028</v>
      </c>
      <c r="E99" s="20">
        <v>0</v>
      </c>
      <c r="F99" s="21">
        <f t="shared" si="129"/>
        <v>796028</v>
      </c>
      <c r="G99" s="20">
        <v>553754.51</v>
      </c>
      <c r="H99" s="21">
        <f t="shared" si="130"/>
        <v>242273.49</v>
      </c>
      <c r="I99" s="20">
        <f t="shared" si="131"/>
        <v>242273.49</v>
      </c>
      <c r="J99" s="20">
        <v>219125.66999011999</v>
      </c>
      <c r="K99" s="20">
        <v>186839.82</v>
      </c>
      <c r="L99" s="20">
        <f t="shared" si="7"/>
        <v>32285.849990119983</v>
      </c>
    </row>
    <row r="100" spans="1:12" s="15" customFormat="1" ht="15" hidden="1" customHeight="1" outlineLevel="2" x14ac:dyDescent="0.25">
      <c r="A100" s="14"/>
      <c r="B100" s="14" t="s">
        <v>28</v>
      </c>
      <c r="C100" s="14"/>
      <c r="D100" s="20">
        <v>21461</v>
      </c>
      <c r="E100" s="20">
        <v>0</v>
      </c>
      <c r="F100" s="21">
        <f t="shared" si="129"/>
        <v>21461</v>
      </c>
      <c r="G100" s="20">
        <v>21461</v>
      </c>
      <c r="H100" s="21">
        <f t="shared" si="130"/>
        <v>0</v>
      </c>
      <c r="I100" s="20">
        <f t="shared" si="131"/>
        <v>0</v>
      </c>
      <c r="J100" s="20">
        <v>2980.0000000099999</v>
      </c>
      <c r="K100" s="20">
        <v>0</v>
      </c>
      <c r="L100" s="20">
        <f t="shared" si="7"/>
        <v>2980.0000000099999</v>
      </c>
    </row>
    <row r="101" spans="1:12" s="15" customFormat="1" ht="15" hidden="1" customHeight="1" outlineLevel="2" x14ac:dyDescent="0.25">
      <c r="A101" s="14"/>
      <c r="B101" s="14" t="s">
        <v>29</v>
      </c>
      <c r="C101" s="14"/>
      <c r="D101" s="20">
        <v>43539</v>
      </c>
      <c r="E101" s="20">
        <v>0</v>
      </c>
      <c r="F101" s="21">
        <f t="shared" si="129"/>
        <v>43539</v>
      </c>
      <c r="G101" s="20">
        <v>0</v>
      </c>
      <c r="H101" s="21">
        <f t="shared" si="130"/>
        <v>43539</v>
      </c>
      <c r="I101" s="20">
        <f t="shared" si="131"/>
        <v>43539</v>
      </c>
      <c r="J101" s="20">
        <v>0</v>
      </c>
      <c r="K101" s="20">
        <v>20370</v>
      </c>
      <c r="L101" s="20">
        <f t="shared" si="7"/>
        <v>-20370</v>
      </c>
    </row>
    <row r="102" spans="1:12" s="15" customFormat="1" ht="15" hidden="1" customHeight="1" outlineLevel="2" x14ac:dyDescent="0.25">
      <c r="A102" s="14"/>
      <c r="B102" s="14" t="s">
        <v>30</v>
      </c>
      <c r="C102" s="14"/>
      <c r="D102" s="20">
        <v>145834</v>
      </c>
      <c r="E102" s="20">
        <v>0</v>
      </c>
      <c r="F102" s="21">
        <f t="shared" si="129"/>
        <v>145834</v>
      </c>
      <c r="G102" s="20">
        <v>85265.82</v>
      </c>
      <c r="H102" s="21">
        <f t="shared" si="130"/>
        <v>60568.179999999993</v>
      </c>
      <c r="I102" s="20">
        <f t="shared" si="131"/>
        <v>60568.179999999993</v>
      </c>
      <c r="J102" s="20">
        <f t="shared" si="132"/>
        <v>60568.179999999993</v>
      </c>
      <c r="K102" s="20">
        <v>60568</v>
      </c>
      <c r="L102" s="20">
        <f t="shared" si="7"/>
        <v>0.17999999999301508</v>
      </c>
    </row>
    <row r="103" spans="1:12" ht="15" hidden="1" customHeight="1" outlineLevel="1" collapsed="1" x14ac:dyDescent="0.25">
      <c r="A103" s="11"/>
      <c r="B103" s="11" t="s">
        <v>12</v>
      </c>
      <c r="C103" s="11"/>
      <c r="D103" s="19">
        <f>SUM(D104:D106)</f>
        <v>867220</v>
      </c>
      <c r="E103" s="19">
        <f t="shared" ref="E103:K103" si="133">SUM(E104:E106)</f>
        <v>0</v>
      </c>
      <c r="F103" s="19">
        <f t="shared" si="133"/>
        <v>867220</v>
      </c>
      <c r="G103" s="19">
        <f t="shared" si="133"/>
        <v>685760</v>
      </c>
      <c r="H103" s="19">
        <f t="shared" si="133"/>
        <v>181460</v>
      </c>
      <c r="I103" s="19">
        <f t="shared" si="133"/>
        <v>181460</v>
      </c>
      <c r="J103" s="19">
        <f t="shared" ref="J103" si="134">SUM(J104:J106)</f>
        <v>204629</v>
      </c>
      <c r="K103" s="19">
        <f t="shared" si="133"/>
        <v>189789</v>
      </c>
      <c r="L103" s="19">
        <f t="shared" si="7"/>
        <v>14840</v>
      </c>
    </row>
    <row r="104" spans="1:12" s="15" customFormat="1" ht="15" hidden="1" customHeight="1" outlineLevel="2" x14ac:dyDescent="0.25">
      <c r="A104" s="14"/>
      <c r="B104" s="14" t="s">
        <v>25</v>
      </c>
      <c r="C104" s="14"/>
      <c r="D104" s="20">
        <v>24000</v>
      </c>
      <c r="E104" s="20">
        <v>0</v>
      </c>
      <c r="F104" s="21">
        <f t="shared" si="129"/>
        <v>24000</v>
      </c>
      <c r="G104" s="20">
        <v>0</v>
      </c>
      <c r="H104" s="21">
        <f t="shared" ref="H104:H106" si="135">F104-G104</f>
        <v>24000</v>
      </c>
      <c r="I104" s="20">
        <f t="shared" ref="I104:I106" si="136">H104</f>
        <v>24000</v>
      </c>
      <c r="J104" s="20">
        <v>852</v>
      </c>
      <c r="K104" s="20">
        <v>24000</v>
      </c>
      <c r="L104" s="20">
        <f t="shared" si="7"/>
        <v>-23148</v>
      </c>
    </row>
    <row r="105" spans="1:12" s="15" customFormat="1" ht="15" hidden="1" customHeight="1" outlineLevel="2" x14ac:dyDescent="0.25">
      <c r="A105" s="14"/>
      <c r="B105" s="14" t="s">
        <v>27</v>
      </c>
      <c r="C105" s="14"/>
      <c r="D105" s="20">
        <v>605220</v>
      </c>
      <c r="E105" s="20">
        <v>0</v>
      </c>
      <c r="F105" s="21">
        <f t="shared" si="129"/>
        <v>605220</v>
      </c>
      <c r="G105" s="20">
        <v>447760</v>
      </c>
      <c r="H105" s="21">
        <f t="shared" si="135"/>
        <v>157460</v>
      </c>
      <c r="I105" s="20">
        <f t="shared" si="136"/>
        <v>157460</v>
      </c>
      <c r="J105" s="20">
        <v>180608</v>
      </c>
      <c r="K105" s="20">
        <v>142620</v>
      </c>
      <c r="L105" s="20">
        <f t="shared" si="7"/>
        <v>37988</v>
      </c>
    </row>
    <row r="106" spans="1:12" s="15" customFormat="1" ht="15" hidden="1" customHeight="1" outlineLevel="2" x14ac:dyDescent="0.25">
      <c r="A106" s="14"/>
      <c r="B106" s="14" t="s">
        <v>30</v>
      </c>
      <c r="C106" s="14"/>
      <c r="D106" s="20">
        <v>238000</v>
      </c>
      <c r="E106" s="20">
        <v>0</v>
      </c>
      <c r="F106" s="21">
        <f t="shared" si="129"/>
        <v>238000</v>
      </c>
      <c r="G106" s="20">
        <v>238000</v>
      </c>
      <c r="H106" s="21">
        <f t="shared" si="135"/>
        <v>0</v>
      </c>
      <c r="I106" s="20">
        <f t="shared" si="136"/>
        <v>0</v>
      </c>
      <c r="J106" s="20">
        <v>23169</v>
      </c>
      <c r="K106" s="20">
        <v>23169</v>
      </c>
      <c r="L106" s="20">
        <f t="shared" si="7"/>
        <v>0</v>
      </c>
    </row>
    <row r="107" spans="1:12" collapsed="1" x14ac:dyDescent="0.25">
      <c r="A107" s="11"/>
      <c r="B107" s="11" t="s">
        <v>33</v>
      </c>
      <c r="C107" s="11" t="s">
        <v>24</v>
      </c>
      <c r="D107" s="35">
        <f>D108+D116</f>
        <v>3471298</v>
      </c>
      <c r="E107" s="35">
        <f t="shared" ref="E107" si="137">E108+E116</f>
        <v>0</v>
      </c>
      <c r="F107" s="35">
        <f t="shared" ref="F107" si="138">F108+F116</f>
        <v>3471298</v>
      </c>
      <c r="G107" s="35">
        <f t="shared" ref="G107" si="139">G108+G116</f>
        <v>3352461.0100000002</v>
      </c>
      <c r="H107" s="35">
        <f t="shared" ref="H107" si="140">H108+H116</f>
        <v>118836.99</v>
      </c>
      <c r="I107" s="35">
        <f t="shared" ref="I107" si="141">I108+I116</f>
        <v>118835.99</v>
      </c>
      <c r="J107" s="35">
        <f>J108+J116</f>
        <v>118834.99</v>
      </c>
      <c r="K107" s="35">
        <f t="shared" ref="K107" si="142">K108+K116</f>
        <v>9750</v>
      </c>
      <c r="L107" s="35">
        <f t="shared" si="7"/>
        <v>109084.99</v>
      </c>
    </row>
    <row r="108" spans="1:12" ht="15" hidden="1" customHeight="1" outlineLevel="1" collapsed="1" x14ac:dyDescent="0.25">
      <c r="A108" s="11"/>
      <c r="B108" s="11" t="s">
        <v>11</v>
      </c>
      <c r="C108" s="11"/>
      <c r="D108" s="19">
        <f>SUM(D109:D115)</f>
        <v>3326333</v>
      </c>
      <c r="E108" s="19">
        <f t="shared" ref="E108" si="143">SUM(E109:E115)</f>
        <v>0</v>
      </c>
      <c r="F108" s="19">
        <f t="shared" ref="F108" si="144">SUM(F109:F115)</f>
        <v>3326333</v>
      </c>
      <c r="G108" s="19">
        <f t="shared" ref="G108" si="145">SUM(G109:G115)</f>
        <v>3208007.0100000002</v>
      </c>
      <c r="H108" s="19">
        <f t="shared" ref="H108" si="146">SUM(H109:H115)</f>
        <v>118325.99</v>
      </c>
      <c r="I108" s="19">
        <f t="shared" ref="I108" si="147">SUM(I109:I115)</f>
        <v>118325.99</v>
      </c>
      <c r="J108" s="19">
        <f t="shared" ref="J108:K108" si="148">SUM(J109:J115)</f>
        <v>118324.99</v>
      </c>
      <c r="K108" s="19">
        <f t="shared" si="148"/>
        <v>9750</v>
      </c>
      <c r="L108" s="19">
        <f t="shared" si="7"/>
        <v>108574.99</v>
      </c>
    </row>
    <row r="109" spans="1:12" s="15" customFormat="1" ht="15" hidden="1" customHeight="1" outlineLevel="2" x14ac:dyDescent="0.25">
      <c r="A109" s="14"/>
      <c r="B109" s="14" t="s">
        <v>25</v>
      </c>
      <c r="C109" s="14"/>
      <c r="D109" s="20">
        <v>69362</v>
      </c>
      <c r="E109" s="20">
        <v>0</v>
      </c>
      <c r="F109" s="21">
        <f t="shared" ref="F109:F115" si="149">D109+E109</f>
        <v>69362</v>
      </c>
      <c r="G109" s="20">
        <v>69362</v>
      </c>
      <c r="H109" s="21">
        <f t="shared" ref="H109:H115" si="150">F109-G109</f>
        <v>0</v>
      </c>
      <c r="I109" s="20">
        <f t="shared" ref="I109:I114" si="151">H109</f>
        <v>0</v>
      </c>
      <c r="J109" s="20">
        <v>0</v>
      </c>
      <c r="K109" s="20">
        <v>0</v>
      </c>
      <c r="L109" s="20">
        <f t="shared" si="7"/>
        <v>0</v>
      </c>
    </row>
    <row r="110" spans="1:12" s="15" customFormat="1" ht="15" hidden="1" customHeight="1" outlineLevel="2" x14ac:dyDescent="0.25">
      <c r="A110" s="14"/>
      <c r="B110" s="14" t="s">
        <v>34</v>
      </c>
      <c r="C110" s="14"/>
      <c r="D110" s="20">
        <v>21229</v>
      </c>
      <c r="E110" s="20">
        <v>0</v>
      </c>
      <c r="F110" s="21">
        <f t="shared" si="149"/>
        <v>21229</v>
      </c>
      <c r="G110" s="20">
        <v>21229</v>
      </c>
      <c r="H110" s="21">
        <f t="shared" si="150"/>
        <v>0</v>
      </c>
      <c r="I110" s="20">
        <f t="shared" si="151"/>
        <v>0</v>
      </c>
      <c r="J110" s="20">
        <v>0</v>
      </c>
      <c r="K110" s="20">
        <v>0</v>
      </c>
      <c r="L110" s="20">
        <f t="shared" si="7"/>
        <v>0</v>
      </c>
    </row>
    <row r="111" spans="1:12" s="15" customFormat="1" ht="15" hidden="1" customHeight="1" outlineLevel="2" x14ac:dyDescent="0.25">
      <c r="A111" s="14"/>
      <c r="B111" s="14" t="s">
        <v>26</v>
      </c>
      <c r="C111" s="14"/>
      <c r="D111" s="20">
        <v>2467985</v>
      </c>
      <c r="E111" s="20">
        <v>0</v>
      </c>
      <c r="F111" s="21">
        <f t="shared" si="149"/>
        <v>2467985</v>
      </c>
      <c r="G111" s="20">
        <v>2467984</v>
      </c>
      <c r="H111" s="21">
        <f t="shared" si="150"/>
        <v>1</v>
      </c>
      <c r="I111" s="20">
        <f t="shared" si="151"/>
        <v>1</v>
      </c>
      <c r="J111" s="20">
        <v>0</v>
      </c>
      <c r="K111" s="20">
        <v>0</v>
      </c>
      <c r="L111" s="20">
        <f t="shared" si="7"/>
        <v>0</v>
      </c>
    </row>
    <row r="112" spans="1:12" s="15" customFormat="1" ht="15" hidden="1" customHeight="1" outlineLevel="2" x14ac:dyDescent="0.25">
      <c r="A112" s="14"/>
      <c r="B112" s="14" t="s">
        <v>27</v>
      </c>
      <c r="C112" s="14"/>
      <c r="D112" s="20">
        <v>587916</v>
      </c>
      <c r="E112" s="20">
        <v>0</v>
      </c>
      <c r="F112" s="21">
        <f t="shared" si="149"/>
        <v>587916</v>
      </c>
      <c r="G112" s="20">
        <v>479341.62</v>
      </c>
      <c r="H112" s="21">
        <f t="shared" si="150"/>
        <v>108574.38</v>
      </c>
      <c r="I112" s="20">
        <f t="shared" si="151"/>
        <v>108574.38</v>
      </c>
      <c r="J112" s="20">
        <v>108574.38</v>
      </c>
      <c r="K112" s="20">
        <v>0</v>
      </c>
      <c r="L112" s="20">
        <f t="shared" si="7"/>
        <v>108574.38</v>
      </c>
    </row>
    <row r="113" spans="1:12" s="15" customFormat="1" ht="15" hidden="1" customHeight="1" outlineLevel="2" x14ac:dyDescent="0.25">
      <c r="A113" s="14"/>
      <c r="B113" s="14" t="s">
        <v>28</v>
      </c>
      <c r="C113" s="14"/>
      <c r="D113" s="20">
        <v>23391</v>
      </c>
      <c r="E113" s="20">
        <v>0</v>
      </c>
      <c r="F113" s="21">
        <f t="shared" si="149"/>
        <v>23391</v>
      </c>
      <c r="G113" s="20">
        <v>23391</v>
      </c>
      <c r="H113" s="21">
        <f t="shared" si="150"/>
        <v>0</v>
      </c>
      <c r="I113" s="20">
        <f t="shared" si="151"/>
        <v>0</v>
      </c>
      <c r="J113" s="20">
        <v>0</v>
      </c>
      <c r="K113" s="20">
        <v>0</v>
      </c>
      <c r="L113" s="20">
        <f t="shared" si="7"/>
        <v>0</v>
      </c>
    </row>
    <row r="114" spans="1:12" s="15" customFormat="1" ht="15" hidden="1" customHeight="1" outlineLevel="2" x14ac:dyDescent="0.25">
      <c r="A114" s="14"/>
      <c r="B114" s="14" t="s">
        <v>29</v>
      </c>
      <c r="C114" s="14"/>
      <c r="D114" s="20">
        <v>61442</v>
      </c>
      <c r="E114" s="20">
        <v>0</v>
      </c>
      <c r="F114" s="21">
        <f t="shared" si="149"/>
        <v>61442</v>
      </c>
      <c r="G114" s="20">
        <f>154442-93000</f>
        <v>61442</v>
      </c>
      <c r="H114" s="21">
        <f t="shared" si="150"/>
        <v>0</v>
      </c>
      <c r="I114" s="20">
        <f t="shared" si="151"/>
        <v>0</v>
      </c>
      <c r="J114" s="20">
        <v>0</v>
      </c>
      <c r="K114" s="20">
        <v>0</v>
      </c>
      <c r="L114" s="20">
        <f t="shared" si="7"/>
        <v>0</v>
      </c>
    </row>
    <row r="115" spans="1:12" s="15" customFormat="1" ht="15" hidden="1" customHeight="1" outlineLevel="2" x14ac:dyDescent="0.25">
      <c r="A115" s="14"/>
      <c r="B115" s="14" t="s">
        <v>30</v>
      </c>
      <c r="C115" s="14"/>
      <c r="D115" s="20">
        <v>95008</v>
      </c>
      <c r="E115" s="20">
        <v>0</v>
      </c>
      <c r="F115" s="21">
        <f t="shared" si="149"/>
        <v>95008</v>
      </c>
      <c r="G115" s="20">
        <v>85257.39</v>
      </c>
      <c r="H115" s="21">
        <f t="shared" si="150"/>
        <v>9750.61</v>
      </c>
      <c r="I115" s="20">
        <f>H115</f>
        <v>9750.61</v>
      </c>
      <c r="J115" s="20">
        <f>I115</f>
        <v>9750.61</v>
      </c>
      <c r="K115" s="20">
        <v>9750</v>
      </c>
      <c r="L115" s="20">
        <f t="shared" ref="L115:L210" si="152">J115-K115</f>
        <v>0.61000000000058208</v>
      </c>
    </row>
    <row r="116" spans="1:12" ht="15" hidden="1" customHeight="1" outlineLevel="1" collapsed="1" x14ac:dyDescent="0.25">
      <c r="A116" s="11"/>
      <c r="B116" s="11" t="s">
        <v>12</v>
      </c>
      <c r="C116" s="11"/>
      <c r="D116" s="19">
        <f t="shared" ref="D116:I116" si="153">SUM(D117:D118)</f>
        <v>144965</v>
      </c>
      <c r="E116" s="19">
        <f t="shared" si="153"/>
        <v>0</v>
      </c>
      <c r="F116" s="19">
        <f t="shared" si="153"/>
        <v>144965</v>
      </c>
      <c r="G116" s="19">
        <f t="shared" si="153"/>
        <v>144454</v>
      </c>
      <c r="H116" s="19">
        <f t="shared" si="153"/>
        <v>511</v>
      </c>
      <c r="I116" s="19">
        <f t="shared" si="153"/>
        <v>510</v>
      </c>
      <c r="J116" s="19">
        <f>SUM(J117:J118)</f>
        <v>510</v>
      </c>
      <c r="K116" s="19">
        <f>SUM(K117:K118)</f>
        <v>0</v>
      </c>
      <c r="L116" s="19">
        <f t="shared" si="152"/>
        <v>510</v>
      </c>
    </row>
    <row r="117" spans="1:12" s="15" customFormat="1" ht="15" hidden="1" customHeight="1" outlineLevel="2" x14ac:dyDescent="0.25">
      <c r="A117" s="14"/>
      <c r="B117" s="14" t="s">
        <v>26</v>
      </c>
      <c r="C117" s="14"/>
      <c r="D117" s="20">
        <v>44180</v>
      </c>
      <c r="E117" s="20">
        <v>0</v>
      </c>
      <c r="F117" s="21">
        <f t="shared" ref="F117:F118" si="154">D117+E117</f>
        <v>44180</v>
      </c>
      <c r="G117" s="20">
        <v>43670</v>
      </c>
      <c r="H117" s="21">
        <f t="shared" ref="H117:H118" si="155">F117-G117</f>
        <v>510</v>
      </c>
      <c r="I117" s="20">
        <f t="shared" ref="I117" si="156">H117</f>
        <v>510</v>
      </c>
      <c r="J117" s="20">
        <v>510</v>
      </c>
      <c r="K117" s="20">
        <v>0</v>
      </c>
      <c r="L117" s="20">
        <f t="shared" si="152"/>
        <v>510</v>
      </c>
    </row>
    <row r="118" spans="1:12" s="15" customFormat="1" ht="15" hidden="1" customHeight="1" outlineLevel="2" x14ac:dyDescent="0.25">
      <c r="A118" s="14"/>
      <c r="B118" s="14" t="s">
        <v>30</v>
      </c>
      <c r="C118" s="14"/>
      <c r="D118" s="20">
        <v>100785</v>
      </c>
      <c r="E118" s="20">
        <v>0</v>
      </c>
      <c r="F118" s="21">
        <f t="shared" si="154"/>
        <v>100785</v>
      </c>
      <c r="G118" s="20">
        <v>100784</v>
      </c>
      <c r="H118" s="21">
        <f t="shared" si="155"/>
        <v>1</v>
      </c>
      <c r="I118" s="20">
        <v>0</v>
      </c>
      <c r="J118" s="20">
        <v>0</v>
      </c>
      <c r="K118" s="20">
        <v>0</v>
      </c>
      <c r="L118" s="20">
        <f t="shared" si="152"/>
        <v>0</v>
      </c>
    </row>
    <row r="119" spans="1:12" collapsed="1" x14ac:dyDescent="0.25">
      <c r="A119" s="11"/>
      <c r="B119" s="11" t="s">
        <v>78</v>
      </c>
      <c r="C119" s="11" t="s">
        <v>79</v>
      </c>
      <c r="D119" s="35">
        <f>D120</f>
        <v>9812</v>
      </c>
      <c r="E119" s="35">
        <f t="shared" ref="E119:L119" si="157">E120</f>
        <v>0</v>
      </c>
      <c r="F119" s="35">
        <f t="shared" si="157"/>
        <v>9812</v>
      </c>
      <c r="G119" s="35">
        <f t="shared" si="157"/>
        <v>9766.17</v>
      </c>
      <c r="H119" s="35">
        <f t="shared" si="157"/>
        <v>45.829999999999927</v>
      </c>
      <c r="I119" s="35">
        <f t="shared" si="157"/>
        <v>0</v>
      </c>
      <c r="J119" s="35">
        <f t="shared" si="157"/>
        <v>0</v>
      </c>
      <c r="K119" s="35">
        <f t="shared" si="157"/>
        <v>0</v>
      </c>
      <c r="L119" s="35">
        <f t="shared" si="157"/>
        <v>0</v>
      </c>
    </row>
    <row r="120" spans="1:12" ht="15" hidden="1" customHeight="1" outlineLevel="1" collapsed="1" x14ac:dyDescent="0.25">
      <c r="A120" s="11"/>
      <c r="B120" s="11" t="s">
        <v>11</v>
      </c>
      <c r="C120" s="11"/>
      <c r="D120" s="19">
        <f>SUM(D121)</f>
        <v>9812</v>
      </c>
      <c r="E120" s="19">
        <f t="shared" ref="E120:L120" si="158">SUM(E121)</f>
        <v>0</v>
      </c>
      <c r="F120" s="19">
        <f t="shared" si="158"/>
        <v>9812</v>
      </c>
      <c r="G120" s="19">
        <f t="shared" si="158"/>
        <v>9766.17</v>
      </c>
      <c r="H120" s="19">
        <f t="shared" si="158"/>
        <v>45.829999999999927</v>
      </c>
      <c r="I120" s="19">
        <f t="shared" si="158"/>
        <v>0</v>
      </c>
      <c r="J120" s="19">
        <f t="shared" si="158"/>
        <v>0</v>
      </c>
      <c r="K120" s="19">
        <f t="shared" si="158"/>
        <v>0</v>
      </c>
      <c r="L120" s="19">
        <f t="shared" si="158"/>
        <v>0</v>
      </c>
    </row>
    <row r="121" spans="1:12" s="15" customFormat="1" ht="15" hidden="1" customHeight="1" outlineLevel="2" x14ac:dyDescent="0.25">
      <c r="A121" s="14"/>
      <c r="B121" s="14" t="s">
        <v>26</v>
      </c>
      <c r="C121" s="14"/>
      <c r="D121" s="20">
        <v>9812</v>
      </c>
      <c r="E121" s="20">
        <v>0</v>
      </c>
      <c r="F121" s="21">
        <f t="shared" ref="F121" si="159">D121+E121</f>
        <v>9812</v>
      </c>
      <c r="G121" s="20">
        <v>9766.17</v>
      </c>
      <c r="H121" s="21">
        <f t="shared" ref="H121" si="160">F121-G121</f>
        <v>45.829999999999927</v>
      </c>
      <c r="I121" s="20">
        <v>0</v>
      </c>
      <c r="J121" s="20">
        <v>0</v>
      </c>
      <c r="K121" s="20">
        <v>0</v>
      </c>
      <c r="L121" s="20">
        <v>0</v>
      </c>
    </row>
    <row r="122" spans="1:12" collapsed="1" x14ac:dyDescent="0.25">
      <c r="A122" s="11"/>
      <c r="B122" s="11" t="s">
        <v>15</v>
      </c>
      <c r="C122" s="11" t="s">
        <v>16</v>
      </c>
      <c r="D122" s="35">
        <f>D123+D126</f>
        <v>2254000</v>
      </c>
      <c r="E122" s="35">
        <f t="shared" ref="E122:K122" si="161">E123+E126</f>
        <v>0</v>
      </c>
      <c r="F122" s="35">
        <f t="shared" si="161"/>
        <v>2254000</v>
      </c>
      <c r="G122" s="35">
        <f t="shared" si="161"/>
        <v>1471555.82</v>
      </c>
      <c r="H122" s="35">
        <f t="shared" si="161"/>
        <v>782444.17999999993</v>
      </c>
      <c r="I122" s="35">
        <f t="shared" si="161"/>
        <v>782444.17999999993</v>
      </c>
      <c r="J122" s="35">
        <f t="shared" ref="J122" si="162">J123+J126</f>
        <v>782444.17983053997</v>
      </c>
      <c r="K122" s="35">
        <f t="shared" si="161"/>
        <v>726000</v>
      </c>
      <c r="L122" s="35">
        <f t="shared" si="152"/>
        <v>56444.179830539972</v>
      </c>
    </row>
    <row r="123" spans="1:12" ht="15" hidden="1" customHeight="1" outlineLevel="1" collapsed="1" x14ac:dyDescent="0.25">
      <c r="A123" s="11"/>
      <c r="B123" s="11" t="s">
        <v>11</v>
      </c>
      <c r="C123" s="11"/>
      <c r="D123" s="19">
        <f>SUM(D124:D125)</f>
        <v>1212000</v>
      </c>
      <c r="E123" s="19">
        <f t="shared" ref="E123:K123" si="163">SUM(E124:E125)</f>
        <v>0</v>
      </c>
      <c r="F123" s="19">
        <f t="shared" si="163"/>
        <v>1212000</v>
      </c>
      <c r="G123" s="19">
        <f t="shared" si="163"/>
        <v>429555.82</v>
      </c>
      <c r="H123" s="19">
        <f t="shared" si="163"/>
        <v>782444.17999999993</v>
      </c>
      <c r="I123" s="19">
        <f t="shared" si="163"/>
        <v>782444.17999999993</v>
      </c>
      <c r="J123" s="19">
        <f t="shared" ref="J123" si="164">SUM(J124:J125)</f>
        <v>675731.92989049002</v>
      </c>
      <c r="K123" s="19">
        <f t="shared" si="163"/>
        <v>691392</v>
      </c>
      <c r="L123" s="19">
        <f t="shared" si="152"/>
        <v>-15660.070109509979</v>
      </c>
    </row>
    <row r="124" spans="1:12" s="15" customFormat="1" ht="15" hidden="1" customHeight="1" outlineLevel="2" x14ac:dyDescent="0.25">
      <c r="A124" s="14"/>
      <c r="B124" s="14" t="s">
        <v>26</v>
      </c>
      <c r="C124" s="14"/>
      <c r="D124" s="20">
        <v>835000</v>
      </c>
      <c r="E124" s="20">
        <v>0</v>
      </c>
      <c r="F124" s="21">
        <f t="shared" ref="F124:F125" si="165">D124+E124</f>
        <v>835000</v>
      </c>
      <c r="G124" s="20">
        <v>229191.03</v>
      </c>
      <c r="H124" s="21">
        <f t="shared" ref="H124:H125" si="166">F124-G124</f>
        <v>605808.97</v>
      </c>
      <c r="I124" s="20">
        <f t="shared" ref="I124:I125" si="167">H124</f>
        <v>605808.97</v>
      </c>
      <c r="J124" s="20">
        <v>524310.71989026002</v>
      </c>
      <c r="K124" s="20">
        <v>550000</v>
      </c>
      <c r="L124" s="20">
        <f t="shared" si="152"/>
        <v>-25689.280109739979</v>
      </c>
    </row>
    <row r="125" spans="1:12" s="15" customFormat="1" ht="15" hidden="1" customHeight="1" outlineLevel="2" x14ac:dyDescent="0.25">
      <c r="A125" s="14"/>
      <c r="B125" s="14" t="s">
        <v>30</v>
      </c>
      <c r="C125" s="14"/>
      <c r="D125" s="20">
        <v>377000</v>
      </c>
      <c r="E125" s="20">
        <v>0</v>
      </c>
      <c r="F125" s="21">
        <f t="shared" si="165"/>
        <v>377000</v>
      </c>
      <c r="G125" s="20">
        <v>200364.79</v>
      </c>
      <c r="H125" s="21">
        <f t="shared" si="166"/>
        <v>176635.21</v>
      </c>
      <c r="I125" s="20">
        <f t="shared" si="167"/>
        <v>176635.21</v>
      </c>
      <c r="J125" s="20">
        <v>151421.21000023</v>
      </c>
      <c r="K125" s="20">
        <f>136000+5392</f>
        <v>141392</v>
      </c>
      <c r="L125" s="20">
        <f t="shared" si="152"/>
        <v>10029.210000229999</v>
      </c>
    </row>
    <row r="126" spans="1:12" ht="15" hidden="1" customHeight="1" outlineLevel="1" collapsed="1" x14ac:dyDescent="0.25">
      <c r="A126" s="11"/>
      <c r="B126" s="11" t="s">
        <v>12</v>
      </c>
      <c r="C126" s="11"/>
      <c r="D126" s="19">
        <f t="shared" ref="D126:I126" si="168">SUM(D127:D128)</f>
        <v>1042000</v>
      </c>
      <c r="E126" s="19">
        <f t="shared" si="168"/>
        <v>0</v>
      </c>
      <c r="F126" s="19">
        <f t="shared" si="168"/>
        <v>1042000</v>
      </c>
      <c r="G126" s="19">
        <f t="shared" si="168"/>
        <v>1042000</v>
      </c>
      <c r="H126" s="19">
        <f t="shared" si="168"/>
        <v>0</v>
      </c>
      <c r="I126" s="19">
        <f t="shared" si="168"/>
        <v>0</v>
      </c>
      <c r="J126" s="19">
        <f>SUM(J127:J128)</f>
        <v>106712.24994004999</v>
      </c>
      <c r="K126" s="19">
        <f t="shared" ref="K126:L126" si="169">SUM(K127:K128)</f>
        <v>34608</v>
      </c>
      <c r="L126" s="19">
        <f t="shared" si="169"/>
        <v>72104.249940049995</v>
      </c>
    </row>
    <row r="127" spans="1:12" s="15" customFormat="1" ht="15" hidden="1" customHeight="1" outlineLevel="2" x14ac:dyDescent="0.25">
      <c r="A127" s="14"/>
      <c r="B127" s="14" t="s">
        <v>26</v>
      </c>
      <c r="C127" s="14"/>
      <c r="D127" s="20">
        <v>0</v>
      </c>
      <c r="E127" s="20">
        <v>0</v>
      </c>
      <c r="F127" s="21">
        <f t="shared" ref="F127" si="170">D127+E127</f>
        <v>0</v>
      </c>
      <c r="G127" s="20">
        <v>0</v>
      </c>
      <c r="H127" s="21">
        <f t="shared" ref="H127" si="171">F127-G127</f>
        <v>0</v>
      </c>
      <c r="I127" s="20">
        <f>H127</f>
        <v>0</v>
      </c>
      <c r="J127" s="20">
        <v>81498.250000019994</v>
      </c>
      <c r="K127" s="20">
        <v>0</v>
      </c>
      <c r="L127" s="20">
        <f t="shared" ref="L127" si="172">J127-K127</f>
        <v>81498.250000019994</v>
      </c>
    </row>
    <row r="128" spans="1:12" s="15" customFormat="1" ht="15" hidden="1" customHeight="1" outlineLevel="2" x14ac:dyDescent="0.25">
      <c r="A128" s="14"/>
      <c r="B128" s="14" t="s">
        <v>30</v>
      </c>
      <c r="C128" s="14"/>
      <c r="D128" s="20">
        <v>1042000</v>
      </c>
      <c r="E128" s="20">
        <v>0</v>
      </c>
      <c r="F128" s="21">
        <f t="shared" ref="F128" si="173">D128+E128</f>
        <v>1042000</v>
      </c>
      <c r="G128" s="20">
        <v>1042000</v>
      </c>
      <c r="H128" s="21">
        <f t="shared" ref="H128" si="174">F128-G128</f>
        <v>0</v>
      </c>
      <c r="I128" s="20">
        <f>H128</f>
        <v>0</v>
      </c>
      <c r="J128" s="20">
        <v>25213.99994003</v>
      </c>
      <c r="K128" s="20">
        <v>34608</v>
      </c>
      <c r="L128" s="20">
        <f t="shared" si="152"/>
        <v>-9394.0000599699997</v>
      </c>
    </row>
    <row r="129" spans="1:12" collapsed="1" x14ac:dyDescent="0.25">
      <c r="A129" s="11"/>
      <c r="B129" s="11" t="s">
        <v>17</v>
      </c>
      <c r="C129" s="11" t="s">
        <v>18</v>
      </c>
      <c r="D129" s="35">
        <f>D130+D133</f>
        <v>890000</v>
      </c>
      <c r="E129" s="35">
        <f t="shared" ref="E129:K129" si="175">E130+E133</f>
        <v>0</v>
      </c>
      <c r="F129" s="35">
        <f t="shared" si="175"/>
        <v>890000</v>
      </c>
      <c r="G129" s="35">
        <f t="shared" si="175"/>
        <v>269685.37</v>
      </c>
      <c r="H129" s="35">
        <f t="shared" si="175"/>
        <v>620314.63</v>
      </c>
      <c r="I129" s="35">
        <f t="shared" si="175"/>
        <v>620314.63</v>
      </c>
      <c r="J129" s="35">
        <f t="shared" ref="J129" si="176">J130+J133</f>
        <v>620314.63</v>
      </c>
      <c r="K129" s="35">
        <f t="shared" si="175"/>
        <v>618200</v>
      </c>
      <c r="L129" s="35">
        <f t="shared" si="152"/>
        <v>2114.6300000000047</v>
      </c>
    </row>
    <row r="130" spans="1:12" ht="15" hidden="1" customHeight="1" outlineLevel="1" collapsed="1" x14ac:dyDescent="0.25">
      <c r="A130" s="11"/>
      <c r="B130" s="11" t="s">
        <v>11</v>
      </c>
      <c r="C130" s="11"/>
      <c r="D130" s="19">
        <f>SUM(D131:D132)</f>
        <v>890000</v>
      </c>
      <c r="E130" s="19">
        <f t="shared" ref="E130:K130" si="177">SUM(E131:E132)</f>
        <v>0</v>
      </c>
      <c r="F130" s="19">
        <f t="shared" si="177"/>
        <v>890000</v>
      </c>
      <c r="G130" s="19">
        <f t="shared" si="177"/>
        <v>269685.37</v>
      </c>
      <c r="H130" s="19">
        <f t="shared" si="177"/>
        <v>620314.63</v>
      </c>
      <c r="I130" s="19">
        <f t="shared" si="177"/>
        <v>620314.63</v>
      </c>
      <c r="J130" s="19">
        <f t="shared" ref="J130" si="178">SUM(J131:J132)</f>
        <v>181114.63</v>
      </c>
      <c r="K130" s="19">
        <f t="shared" si="177"/>
        <v>179000</v>
      </c>
      <c r="L130" s="19">
        <f t="shared" si="152"/>
        <v>2114.6300000000047</v>
      </c>
    </row>
    <row r="131" spans="1:12" s="15" customFormat="1" ht="15" hidden="1" customHeight="1" outlineLevel="2" x14ac:dyDescent="0.25">
      <c r="A131" s="14"/>
      <c r="B131" s="14" t="s">
        <v>26</v>
      </c>
      <c r="C131" s="14"/>
      <c r="D131" s="20">
        <v>789854</v>
      </c>
      <c r="E131" s="20">
        <v>0</v>
      </c>
      <c r="F131" s="21">
        <f t="shared" ref="F131:F132" si="179">D131+E131</f>
        <v>789854</v>
      </c>
      <c r="G131" s="20">
        <v>169539.37</v>
      </c>
      <c r="H131" s="21">
        <f t="shared" ref="H131:H132" si="180">F131-G131</f>
        <v>620314.63</v>
      </c>
      <c r="I131" s="20">
        <f t="shared" ref="I131:I132" si="181">H131</f>
        <v>620314.63</v>
      </c>
      <c r="J131" s="20">
        <f>I131-J134</f>
        <v>181114.63</v>
      </c>
      <c r="K131" s="20">
        <v>179000</v>
      </c>
      <c r="L131" s="20">
        <f t="shared" si="152"/>
        <v>2114.6300000000047</v>
      </c>
    </row>
    <row r="132" spans="1:12" s="15" customFormat="1" ht="15" hidden="1" customHeight="1" outlineLevel="2" x14ac:dyDescent="0.25">
      <c r="A132" s="14"/>
      <c r="B132" s="14" t="s">
        <v>30</v>
      </c>
      <c r="C132" s="14"/>
      <c r="D132" s="20">
        <v>100146</v>
      </c>
      <c r="E132" s="20">
        <v>0</v>
      </c>
      <c r="F132" s="21">
        <f t="shared" si="179"/>
        <v>100146</v>
      </c>
      <c r="G132" s="20">
        <v>100146</v>
      </c>
      <c r="H132" s="21">
        <f t="shared" si="180"/>
        <v>0</v>
      </c>
      <c r="I132" s="20">
        <f t="shared" si="181"/>
        <v>0</v>
      </c>
      <c r="J132" s="20">
        <v>0</v>
      </c>
      <c r="K132" s="20">
        <v>0</v>
      </c>
      <c r="L132" s="20">
        <f t="shared" si="152"/>
        <v>0</v>
      </c>
    </row>
    <row r="133" spans="1:12" ht="15" hidden="1" customHeight="1" outlineLevel="1" collapsed="1" x14ac:dyDescent="0.25">
      <c r="A133" s="12"/>
      <c r="B133" s="11" t="s">
        <v>12</v>
      </c>
      <c r="C133" s="11"/>
      <c r="D133" s="19">
        <f>D134</f>
        <v>0</v>
      </c>
      <c r="E133" s="19">
        <f t="shared" ref="E133" si="182">E134</f>
        <v>0</v>
      </c>
      <c r="F133" s="19">
        <f t="shared" ref="F133" si="183">F134</f>
        <v>0</v>
      </c>
      <c r="G133" s="19">
        <f t="shared" ref="G133" si="184">G134</f>
        <v>0</v>
      </c>
      <c r="H133" s="19">
        <f t="shared" ref="H133" si="185">H134</f>
        <v>0</v>
      </c>
      <c r="I133" s="19">
        <f t="shared" ref="I133" si="186">I134</f>
        <v>0</v>
      </c>
      <c r="J133" s="19">
        <f>J134</f>
        <v>439200</v>
      </c>
      <c r="K133" s="19">
        <f>K134</f>
        <v>439200</v>
      </c>
      <c r="L133" s="19">
        <f t="shared" si="152"/>
        <v>0</v>
      </c>
    </row>
    <row r="134" spans="1:12" s="15" customFormat="1" ht="15" hidden="1" customHeight="1" outlineLevel="2" x14ac:dyDescent="0.25">
      <c r="A134" s="14"/>
      <c r="B134" s="14" t="s">
        <v>26</v>
      </c>
      <c r="C134" s="14"/>
      <c r="D134" s="20">
        <v>0</v>
      </c>
      <c r="E134" s="20">
        <v>0</v>
      </c>
      <c r="F134" s="21">
        <f t="shared" ref="F134" si="187">D134+E134</f>
        <v>0</v>
      </c>
      <c r="G134" s="20">
        <v>0</v>
      </c>
      <c r="H134" s="21">
        <f t="shared" ref="H134" si="188">F134-G134</f>
        <v>0</v>
      </c>
      <c r="I134" s="20">
        <f>H134</f>
        <v>0</v>
      </c>
      <c r="J134" s="20">
        <v>439200</v>
      </c>
      <c r="K134" s="20">
        <v>439200</v>
      </c>
      <c r="L134" s="20">
        <f t="shared" si="152"/>
        <v>0</v>
      </c>
    </row>
    <row r="135" spans="1:12" collapsed="1" x14ac:dyDescent="0.25">
      <c r="A135" s="11"/>
      <c r="B135" s="11" t="s">
        <v>62</v>
      </c>
      <c r="C135" s="11" t="s">
        <v>63</v>
      </c>
      <c r="D135" s="35">
        <f t="shared" ref="D135:K135" si="189">D136+D138</f>
        <v>6333334</v>
      </c>
      <c r="E135" s="35">
        <f t="shared" si="189"/>
        <v>0</v>
      </c>
      <c r="F135" s="35">
        <f t="shared" si="189"/>
        <v>6333334</v>
      </c>
      <c r="G135" s="35">
        <f t="shared" si="189"/>
        <v>6329657.1400000006</v>
      </c>
      <c r="H135" s="35">
        <f t="shared" si="189"/>
        <v>3676.8599999997532</v>
      </c>
      <c r="I135" s="35">
        <f t="shared" si="189"/>
        <v>3676.8599999997532</v>
      </c>
      <c r="J135" s="35">
        <f t="shared" si="189"/>
        <v>3676.640000000014</v>
      </c>
      <c r="K135" s="35">
        <f t="shared" si="189"/>
        <v>0</v>
      </c>
      <c r="L135" s="35">
        <f t="shared" ref="L135:L139" si="190">J135-K135</f>
        <v>3676.640000000014</v>
      </c>
    </row>
    <row r="136" spans="1:12" ht="15" hidden="1" customHeight="1" outlineLevel="1" collapsed="1" x14ac:dyDescent="0.25">
      <c r="A136" s="11"/>
      <c r="B136" s="11" t="s">
        <v>11</v>
      </c>
      <c r="C136" s="11"/>
      <c r="D136" s="19">
        <f t="shared" ref="D136:K136" si="191">SUM(D137:D137)</f>
        <v>372050</v>
      </c>
      <c r="E136" s="19">
        <f t="shared" si="191"/>
        <v>0</v>
      </c>
      <c r="F136" s="19">
        <f t="shared" si="191"/>
        <v>372050</v>
      </c>
      <c r="G136" s="19">
        <f t="shared" si="191"/>
        <v>368373.36</v>
      </c>
      <c r="H136" s="19">
        <f t="shared" si="191"/>
        <v>3676.640000000014</v>
      </c>
      <c r="I136" s="19">
        <f t="shared" si="191"/>
        <v>3676.640000000014</v>
      </c>
      <c r="J136" s="19">
        <f t="shared" si="191"/>
        <v>3676.640000000014</v>
      </c>
      <c r="K136" s="19">
        <f t="shared" si="191"/>
        <v>0</v>
      </c>
      <c r="L136" s="19">
        <f t="shared" si="190"/>
        <v>3676.640000000014</v>
      </c>
    </row>
    <row r="137" spans="1:12" s="15" customFormat="1" ht="15" hidden="1" customHeight="1" outlineLevel="2" x14ac:dyDescent="0.25">
      <c r="A137" s="14"/>
      <c r="B137" s="14" t="s">
        <v>28</v>
      </c>
      <c r="C137" s="14"/>
      <c r="D137" s="20">
        <v>372050</v>
      </c>
      <c r="E137" s="20">
        <v>0</v>
      </c>
      <c r="F137" s="21">
        <f t="shared" ref="F137" si="192">D137+E137</f>
        <v>372050</v>
      </c>
      <c r="G137" s="20">
        <v>368373.36</v>
      </c>
      <c r="H137" s="21">
        <f t="shared" ref="H137" si="193">F137-G137</f>
        <v>3676.640000000014</v>
      </c>
      <c r="I137" s="20">
        <f t="shared" ref="I137" si="194">H137</f>
        <v>3676.640000000014</v>
      </c>
      <c r="J137" s="20">
        <f>I137</f>
        <v>3676.640000000014</v>
      </c>
      <c r="K137" s="20">
        <v>0</v>
      </c>
      <c r="L137" s="20">
        <f t="shared" si="190"/>
        <v>3676.640000000014</v>
      </c>
    </row>
    <row r="138" spans="1:12" ht="15" hidden="1" customHeight="1" outlineLevel="1" collapsed="1" x14ac:dyDescent="0.25">
      <c r="A138" s="12"/>
      <c r="B138" s="11" t="s">
        <v>12</v>
      </c>
      <c r="C138" s="11"/>
      <c r="D138" s="19">
        <f>D139</f>
        <v>5961284</v>
      </c>
      <c r="E138" s="19">
        <f t="shared" ref="E138:I138" si="195">E139</f>
        <v>0</v>
      </c>
      <c r="F138" s="19">
        <f t="shared" si="195"/>
        <v>5961284</v>
      </c>
      <c r="G138" s="19">
        <f t="shared" si="195"/>
        <v>5961283.7800000003</v>
      </c>
      <c r="H138" s="19">
        <f t="shared" si="195"/>
        <v>0.21999999973922968</v>
      </c>
      <c r="I138" s="19">
        <f t="shared" si="195"/>
        <v>0.21999999973922968</v>
      </c>
      <c r="J138" s="19">
        <f>J139</f>
        <v>0</v>
      </c>
      <c r="K138" s="19">
        <f>K139</f>
        <v>0</v>
      </c>
      <c r="L138" s="19">
        <f t="shared" si="190"/>
        <v>0</v>
      </c>
    </row>
    <row r="139" spans="1:12" s="15" customFormat="1" ht="15" hidden="1" customHeight="1" outlineLevel="2" x14ac:dyDescent="0.25">
      <c r="A139" s="14"/>
      <c r="B139" s="14" t="s">
        <v>28</v>
      </c>
      <c r="C139" s="14"/>
      <c r="D139" s="20">
        <v>5961284</v>
      </c>
      <c r="E139" s="20">
        <v>0</v>
      </c>
      <c r="F139" s="21">
        <f t="shared" ref="F139" si="196">D139+E139</f>
        <v>5961284</v>
      </c>
      <c r="G139" s="20">
        <v>5961283.7800000003</v>
      </c>
      <c r="H139" s="21">
        <f t="shared" ref="H139" si="197">F139-G139</f>
        <v>0.21999999973922968</v>
      </c>
      <c r="I139" s="20">
        <f>H139</f>
        <v>0.21999999973922968</v>
      </c>
      <c r="J139" s="20">
        <v>0</v>
      </c>
      <c r="K139" s="20">
        <v>0</v>
      </c>
      <c r="L139" s="20">
        <f t="shared" si="190"/>
        <v>0</v>
      </c>
    </row>
    <row r="140" spans="1:12" collapsed="1" x14ac:dyDescent="0.25">
      <c r="A140" s="11"/>
      <c r="B140" s="11" t="s">
        <v>19</v>
      </c>
      <c r="C140" s="11" t="s">
        <v>20</v>
      </c>
      <c r="D140" s="35">
        <f>D141+D144</f>
        <v>700583</v>
      </c>
      <c r="E140" s="35">
        <f t="shared" ref="E140:K140" si="198">E141+E144</f>
        <v>0</v>
      </c>
      <c r="F140" s="35">
        <f t="shared" si="198"/>
        <v>700583</v>
      </c>
      <c r="G140" s="35">
        <f t="shared" si="198"/>
        <v>645182.81999999995</v>
      </c>
      <c r="H140" s="35">
        <f t="shared" si="198"/>
        <v>55400.18</v>
      </c>
      <c r="I140" s="35">
        <f t="shared" si="198"/>
        <v>55400.18</v>
      </c>
      <c r="J140" s="35">
        <f t="shared" ref="J140" si="199">J141+J144</f>
        <v>55400.18</v>
      </c>
      <c r="K140" s="35">
        <f t="shared" si="198"/>
        <v>10000</v>
      </c>
      <c r="L140" s="35">
        <f t="shared" si="152"/>
        <v>45400.18</v>
      </c>
    </row>
    <row r="141" spans="1:12" ht="15" hidden="1" customHeight="1" outlineLevel="1" collapsed="1" x14ac:dyDescent="0.25">
      <c r="A141" s="11"/>
      <c r="B141" s="11" t="s">
        <v>11</v>
      </c>
      <c r="C141" s="11"/>
      <c r="D141" s="19">
        <f>SUM(D142:D143)</f>
        <v>43583</v>
      </c>
      <c r="E141" s="19">
        <f t="shared" ref="E141:K141" si="200">SUM(E142:E143)</f>
        <v>0</v>
      </c>
      <c r="F141" s="19">
        <f t="shared" si="200"/>
        <v>43583</v>
      </c>
      <c r="G141" s="19">
        <f t="shared" si="200"/>
        <v>13095.82</v>
      </c>
      <c r="H141" s="19">
        <f t="shared" si="200"/>
        <v>30487.18</v>
      </c>
      <c r="I141" s="19">
        <f t="shared" si="200"/>
        <v>30487.18</v>
      </c>
      <c r="J141" s="19">
        <f t="shared" ref="J141" si="201">SUM(J142:J143)</f>
        <v>30487.18</v>
      </c>
      <c r="K141" s="19">
        <f t="shared" si="200"/>
        <v>10000</v>
      </c>
      <c r="L141" s="19">
        <f t="shared" si="152"/>
        <v>20487.18</v>
      </c>
    </row>
    <row r="142" spans="1:12" s="15" customFormat="1" ht="15" hidden="1" customHeight="1" outlineLevel="2" x14ac:dyDescent="0.25">
      <c r="A142" s="14"/>
      <c r="B142" s="14" t="s">
        <v>26</v>
      </c>
      <c r="C142" s="14"/>
      <c r="D142" s="20">
        <v>15000</v>
      </c>
      <c r="E142" s="20">
        <v>0</v>
      </c>
      <c r="F142" s="21">
        <f t="shared" ref="F142:F143" si="202">D142+E142</f>
        <v>15000</v>
      </c>
      <c r="G142" s="20">
        <v>2739.6</v>
      </c>
      <c r="H142" s="21">
        <f t="shared" ref="H142:H143" si="203">F142-G142</f>
        <v>12260.4</v>
      </c>
      <c r="I142" s="20">
        <f t="shared" ref="I142:I143" si="204">H142</f>
        <v>12260.4</v>
      </c>
      <c r="J142" s="20">
        <f>I142</f>
        <v>12260.4</v>
      </c>
      <c r="K142" s="20">
        <v>10000</v>
      </c>
      <c r="L142" s="20">
        <f t="shared" si="152"/>
        <v>2260.3999999999996</v>
      </c>
    </row>
    <row r="143" spans="1:12" s="15" customFormat="1" ht="15" hidden="1" customHeight="1" outlineLevel="2" x14ac:dyDescent="0.25">
      <c r="A143" s="14"/>
      <c r="B143" s="14" t="s">
        <v>30</v>
      </c>
      <c r="C143" s="14"/>
      <c r="D143" s="20">
        <v>28583</v>
      </c>
      <c r="E143" s="20">
        <v>0</v>
      </c>
      <c r="F143" s="21">
        <f t="shared" si="202"/>
        <v>28583</v>
      </c>
      <c r="G143" s="20">
        <v>10356.219999999999</v>
      </c>
      <c r="H143" s="21">
        <f t="shared" si="203"/>
        <v>18226.78</v>
      </c>
      <c r="I143" s="20">
        <f t="shared" si="204"/>
        <v>18226.78</v>
      </c>
      <c r="J143" s="20">
        <f>I143</f>
        <v>18226.78</v>
      </c>
      <c r="K143" s="20">
        <v>0</v>
      </c>
      <c r="L143" s="20">
        <f t="shared" si="152"/>
        <v>18226.78</v>
      </c>
    </row>
    <row r="144" spans="1:12" ht="15" hidden="1" customHeight="1" outlineLevel="1" collapsed="1" x14ac:dyDescent="0.25">
      <c r="A144" s="12"/>
      <c r="B144" s="11" t="s">
        <v>12</v>
      </c>
      <c r="C144" s="11"/>
      <c r="D144" s="19">
        <f>D145</f>
        <v>657000</v>
      </c>
      <c r="E144" s="19">
        <f t="shared" ref="E144:K144" si="205">E145</f>
        <v>0</v>
      </c>
      <c r="F144" s="19">
        <f t="shared" si="205"/>
        <v>657000</v>
      </c>
      <c r="G144" s="19">
        <f t="shared" si="205"/>
        <v>632087</v>
      </c>
      <c r="H144" s="19">
        <f t="shared" si="205"/>
        <v>24913</v>
      </c>
      <c r="I144" s="19">
        <f t="shared" si="205"/>
        <v>24913</v>
      </c>
      <c r="J144" s="19">
        <f t="shared" si="205"/>
        <v>24913</v>
      </c>
      <c r="K144" s="19">
        <f t="shared" si="205"/>
        <v>0</v>
      </c>
      <c r="L144" s="19">
        <f t="shared" si="152"/>
        <v>24913</v>
      </c>
    </row>
    <row r="145" spans="1:12" s="15" customFormat="1" ht="15" hidden="1" customHeight="1" outlineLevel="2" x14ac:dyDescent="0.25">
      <c r="A145" s="14"/>
      <c r="B145" s="14" t="s">
        <v>30</v>
      </c>
      <c r="C145" s="14"/>
      <c r="D145" s="20">
        <v>657000</v>
      </c>
      <c r="E145" s="20">
        <v>0</v>
      </c>
      <c r="F145" s="21">
        <f t="shared" ref="F145" si="206">D145+E145</f>
        <v>657000</v>
      </c>
      <c r="G145" s="20">
        <v>632087</v>
      </c>
      <c r="H145" s="21">
        <f t="shared" ref="H145" si="207">F145-G145</f>
        <v>24913</v>
      </c>
      <c r="I145" s="20">
        <f>H145</f>
        <v>24913</v>
      </c>
      <c r="J145" s="20">
        <f>I145</f>
        <v>24913</v>
      </c>
      <c r="K145" s="20">
        <v>0</v>
      </c>
      <c r="L145" s="20">
        <f t="shared" si="152"/>
        <v>24913</v>
      </c>
    </row>
    <row r="146" spans="1:12" collapsed="1" x14ac:dyDescent="0.25">
      <c r="A146" s="11"/>
      <c r="B146" s="11" t="s">
        <v>80</v>
      </c>
      <c r="C146" s="11" t="s">
        <v>81</v>
      </c>
      <c r="D146" s="35">
        <f>D147</f>
        <v>0</v>
      </c>
      <c r="E146" s="35">
        <f t="shared" ref="E146:K146" si="208">E147</f>
        <v>6323.62</v>
      </c>
      <c r="F146" s="35">
        <f t="shared" si="208"/>
        <v>6323.62</v>
      </c>
      <c r="G146" s="35">
        <f t="shared" si="208"/>
        <v>0</v>
      </c>
      <c r="H146" s="35">
        <f t="shared" si="208"/>
        <v>6323.62</v>
      </c>
      <c r="I146" s="35">
        <f t="shared" si="208"/>
        <v>0</v>
      </c>
      <c r="J146" s="35">
        <f t="shared" si="208"/>
        <v>0</v>
      </c>
      <c r="K146" s="35">
        <f t="shared" si="208"/>
        <v>0</v>
      </c>
      <c r="L146" s="35">
        <f t="shared" ref="L146:L148" si="209">J146-K146</f>
        <v>0</v>
      </c>
    </row>
    <row r="147" spans="1:12" ht="15" hidden="1" customHeight="1" outlineLevel="1" collapsed="1" x14ac:dyDescent="0.25">
      <c r="A147" s="11"/>
      <c r="B147" s="11" t="s">
        <v>11</v>
      </c>
      <c r="C147" s="11"/>
      <c r="D147" s="19">
        <f>SUM(D148)</f>
        <v>0</v>
      </c>
      <c r="E147" s="19">
        <f t="shared" ref="E147:K147" si="210">SUM(E148)</f>
        <v>6323.62</v>
      </c>
      <c r="F147" s="19">
        <f t="shared" si="210"/>
        <v>6323.62</v>
      </c>
      <c r="G147" s="19">
        <f t="shared" si="210"/>
        <v>0</v>
      </c>
      <c r="H147" s="19">
        <f t="shared" si="210"/>
        <v>6323.62</v>
      </c>
      <c r="I147" s="19">
        <f t="shared" si="210"/>
        <v>0</v>
      </c>
      <c r="J147" s="19">
        <f t="shared" si="210"/>
        <v>0</v>
      </c>
      <c r="K147" s="19">
        <f t="shared" si="210"/>
        <v>0</v>
      </c>
      <c r="L147" s="19">
        <f t="shared" si="209"/>
        <v>0</v>
      </c>
    </row>
    <row r="148" spans="1:12" s="15" customFormat="1" ht="15" hidden="1" customHeight="1" outlineLevel="2" x14ac:dyDescent="0.25">
      <c r="A148" s="14"/>
      <c r="B148" s="14" t="s">
        <v>27</v>
      </c>
      <c r="C148" s="14"/>
      <c r="D148" s="20">
        <v>0</v>
      </c>
      <c r="E148" s="20">
        <v>6323.62</v>
      </c>
      <c r="F148" s="21">
        <f t="shared" ref="F148" si="211">D148+E148</f>
        <v>6323.62</v>
      </c>
      <c r="G148" s="20">
        <v>0</v>
      </c>
      <c r="H148" s="21">
        <f t="shared" ref="H148" si="212">F148-G148</f>
        <v>6323.62</v>
      </c>
      <c r="I148" s="20">
        <v>0</v>
      </c>
      <c r="J148" s="20">
        <v>0</v>
      </c>
      <c r="K148" s="20">
        <v>0</v>
      </c>
      <c r="L148" s="20">
        <f t="shared" si="209"/>
        <v>0</v>
      </c>
    </row>
    <row r="149" spans="1:12" collapsed="1" x14ac:dyDescent="0.25">
      <c r="A149" s="12"/>
      <c r="B149" s="11" t="s">
        <v>21</v>
      </c>
      <c r="C149" s="11" t="s">
        <v>22</v>
      </c>
      <c r="D149" s="35">
        <f>D150</f>
        <v>5500000</v>
      </c>
      <c r="E149" s="35">
        <f t="shared" ref="E149:K149" si="213">E150</f>
        <v>0</v>
      </c>
      <c r="F149" s="35">
        <f t="shared" si="213"/>
        <v>5500000</v>
      </c>
      <c r="G149" s="35">
        <f t="shared" si="213"/>
        <v>2125084.61</v>
      </c>
      <c r="H149" s="35">
        <f t="shared" si="213"/>
        <v>3374915.39</v>
      </c>
      <c r="I149" s="35">
        <f t="shared" si="213"/>
        <v>3374915.39</v>
      </c>
      <c r="J149" s="35">
        <f t="shared" si="213"/>
        <v>3374915.39</v>
      </c>
      <c r="K149" s="35">
        <f t="shared" si="213"/>
        <v>3200000</v>
      </c>
      <c r="L149" s="35">
        <f t="shared" si="152"/>
        <v>174915.39000000013</v>
      </c>
    </row>
    <row r="150" spans="1:12" ht="15" hidden="1" customHeight="1" outlineLevel="1" collapsed="1" x14ac:dyDescent="0.25">
      <c r="A150" s="12"/>
      <c r="B150" s="11" t="s">
        <v>12</v>
      </c>
      <c r="C150" s="11"/>
      <c r="D150" s="19">
        <f>SUM(D151:D152)</f>
        <v>5500000</v>
      </c>
      <c r="E150" s="19">
        <f t="shared" ref="E150:K150" si="214">SUM(E151:E152)</f>
        <v>0</v>
      </c>
      <c r="F150" s="19">
        <f t="shared" si="214"/>
        <v>5500000</v>
      </c>
      <c r="G150" s="19">
        <f t="shared" si="214"/>
        <v>2125084.61</v>
      </c>
      <c r="H150" s="19">
        <f t="shared" si="214"/>
        <v>3374915.39</v>
      </c>
      <c r="I150" s="19">
        <f t="shared" si="214"/>
        <v>3374915.39</v>
      </c>
      <c r="J150" s="19">
        <f t="shared" ref="J150" si="215">SUM(J151:J152)</f>
        <v>3374915.39</v>
      </c>
      <c r="K150" s="19">
        <f t="shared" si="214"/>
        <v>3200000</v>
      </c>
      <c r="L150" s="19">
        <f t="shared" si="152"/>
        <v>174915.39000000013</v>
      </c>
    </row>
    <row r="151" spans="1:12" s="15" customFormat="1" ht="15" hidden="1" customHeight="1" outlineLevel="2" x14ac:dyDescent="0.25">
      <c r="A151" s="14"/>
      <c r="B151" s="14" t="s">
        <v>26</v>
      </c>
      <c r="C151" s="14"/>
      <c r="D151" s="20">
        <v>5314000</v>
      </c>
      <c r="E151" s="20">
        <v>0</v>
      </c>
      <c r="F151" s="21">
        <f t="shared" ref="F151:F152" si="216">D151+E151</f>
        <v>5314000</v>
      </c>
      <c r="G151" s="20">
        <v>1981125.72</v>
      </c>
      <c r="H151" s="21">
        <f t="shared" ref="H151:H152" si="217">F151-G151</f>
        <v>3332874.2800000003</v>
      </c>
      <c r="I151" s="20">
        <f t="shared" ref="I151:I152" si="218">H151</f>
        <v>3332874.2800000003</v>
      </c>
      <c r="J151" s="20">
        <f>I151</f>
        <v>3332874.2800000003</v>
      </c>
      <c r="K151" s="20">
        <v>3200000</v>
      </c>
      <c r="L151" s="20">
        <f t="shared" si="152"/>
        <v>132874.28000000026</v>
      </c>
    </row>
    <row r="152" spans="1:12" s="15" customFormat="1" ht="15" hidden="1" customHeight="1" outlineLevel="2" x14ac:dyDescent="0.25">
      <c r="A152" s="14"/>
      <c r="B152" s="14" t="s">
        <v>30</v>
      </c>
      <c r="C152" s="14"/>
      <c r="D152" s="20">
        <v>186000</v>
      </c>
      <c r="E152" s="20">
        <v>0</v>
      </c>
      <c r="F152" s="21">
        <f t="shared" si="216"/>
        <v>186000</v>
      </c>
      <c r="G152" s="20">
        <v>143958.89000000001</v>
      </c>
      <c r="H152" s="21">
        <f t="shared" si="217"/>
        <v>42041.109999999986</v>
      </c>
      <c r="I152" s="20">
        <f t="shared" si="218"/>
        <v>42041.109999999986</v>
      </c>
      <c r="J152" s="20">
        <f>I152</f>
        <v>42041.109999999986</v>
      </c>
      <c r="K152" s="20">
        <v>0</v>
      </c>
      <c r="L152" s="20">
        <f t="shared" si="152"/>
        <v>42041.109999999986</v>
      </c>
    </row>
    <row r="153" spans="1:12" collapsed="1" x14ac:dyDescent="0.25">
      <c r="A153" s="12"/>
      <c r="B153" s="11" t="s">
        <v>71</v>
      </c>
      <c r="C153" s="11" t="s">
        <v>82</v>
      </c>
      <c r="D153" s="35">
        <f>D154</f>
        <v>265899</v>
      </c>
      <c r="E153" s="35">
        <f t="shared" ref="E153:K153" si="219">E154</f>
        <v>0</v>
      </c>
      <c r="F153" s="35">
        <f t="shared" si="219"/>
        <v>265899</v>
      </c>
      <c r="G153" s="35">
        <f t="shared" si="219"/>
        <v>261096.4</v>
      </c>
      <c r="H153" s="35">
        <f t="shared" si="219"/>
        <v>4802.6000000000058</v>
      </c>
      <c r="I153" s="35">
        <f t="shared" si="219"/>
        <v>0</v>
      </c>
      <c r="J153" s="35">
        <f t="shared" si="219"/>
        <v>0</v>
      </c>
      <c r="K153" s="35">
        <f t="shared" si="219"/>
        <v>0</v>
      </c>
      <c r="L153" s="35">
        <f t="shared" ref="L153:L156" si="220">J153-K153</f>
        <v>0</v>
      </c>
    </row>
    <row r="154" spans="1:12" ht="15" hidden="1" customHeight="1" outlineLevel="1" collapsed="1" x14ac:dyDescent="0.25">
      <c r="A154" s="12"/>
      <c r="B154" s="11" t="s">
        <v>11</v>
      </c>
      <c r="C154" s="11"/>
      <c r="D154" s="19">
        <f>SUM(D155:D156)</f>
        <v>265899</v>
      </c>
      <c r="E154" s="19">
        <f t="shared" ref="E154:K154" si="221">SUM(E155:E156)</f>
        <v>0</v>
      </c>
      <c r="F154" s="19">
        <f t="shared" si="221"/>
        <v>265899</v>
      </c>
      <c r="G154" s="19">
        <f t="shared" si="221"/>
        <v>261096.4</v>
      </c>
      <c r="H154" s="19">
        <f t="shared" si="221"/>
        <v>4802.6000000000058</v>
      </c>
      <c r="I154" s="19">
        <f t="shared" si="221"/>
        <v>0</v>
      </c>
      <c r="J154" s="19">
        <f t="shared" si="221"/>
        <v>0</v>
      </c>
      <c r="K154" s="19">
        <f t="shared" si="221"/>
        <v>0</v>
      </c>
      <c r="L154" s="19">
        <f t="shared" si="220"/>
        <v>0</v>
      </c>
    </row>
    <row r="155" spans="1:12" s="15" customFormat="1" ht="15" hidden="1" customHeight="1" outlineLevel="2" x14ac:dyDescent="0.25">
      <c r="A155" s="14"/>
      <c r="B155" s="14" t="s">
        <v>26</v>
      </c>
      <c r="C155" s="14"/>
      <c r="D155" s="20">
        <v>245352</v>
      </c>
      <c r="E155" s="20">
        <v>0</v>
      </c>
      <c r="F155" s="21">
        <f t="shared" ref="F155:F156" si="222">D155+E155</f>
        <v>245352</v>
      </c>
      <c r="G155" s="20">
        <v>240549.4</v>
      </c>
      <c r="H155" s="21">
        <f t="shared" ref="H155:H156" si="223">F155-G155</f>
        <v>4802.6000000000058</v>
      </c>
      <c r="I155" s="20">
        <v>0</v>
      </c>
      <c r="J155" s="20">
        <v>0</v>
      </c>
      <c r="K155" s="20">
        <v>0</v>
      </c>
      <c r="L155" s="20">
        <f t="shared" si="220"/>
        <v>0</v>
      </c>
    </row>
    <row r="156" spans="1:12" s="15" customFormat="1" ht="15" hidden="1" customHeight="1" outlineLevel="2" x14ac:dyDescent="0.25">
      <c r="A156" s="14"/>
      <c r="B156" s="14" t="s">
        <v>30</v>
      </c>
      <c r="C156" s="14"/>
      <c r="D156" s="20">
        <v>20547</v>
      </c>
      <c r="E156" s="20">
        <v>0</v>
      </c>
      <c r="F156" s="21">
        <f t="shared" si="222"/>
        <v>20547</v>
      </c>
      <c r="G156" s="20">
        <v>20547</v>
      </c>
      <c r="H156" s="21">
        <f t="shared" si="223"/>
        <v>0</v>
      </c>
      <c r="I156" s="20">
        <f t="shared" ref="I156" si="224">H156</f>
        <v>0</v>
      </c>
      <c r="J156" s="20">
        <f>I156</f>
        <v>0</v>
      </c>
      <c r="K156" s="20">
        <v>0</v>
      </c>
      <c r="L156" s="20">
        <f t="shared" si="220"/>
        <v>0</v>
      </c>
    </row>
    <row r="157" spans="1:12" collapsed="1" x14ac:dyDescent="0.25">
      <c r="A157" s="12"/>
      <c r="B157" s="11" t="s">
        <v>91</v>
      </c>
      <c r="C157" s="11" t="s">
        <v>92</v>
      </c>
      <c r="D157" s="35">
        <f>D158</f>
        <v>9527.6526008276196</v>
      </c>
      <c r="E157" s="35">
        <f t="shared" ref="E157:K157" si="225">E158</f>
        <v>0</v>
      </c>
      <c r="F157" s="35">
        <f t="shared" si="225"/>
        <v>9527.6526008276196</v>
      </c>
      <c r="G157" s="35">
        <f t="shared" si="225"/>
        <v>4827.20854484765</v>
      </c>
      <c r="H157" s="35">
        <f t="shared" si="225"/>
        <v>4700.4440559799696</v>
      </c>
      <c r="I157" s="35">
        <f t="shared" si="225"/>
        <v>0</v>
      </c>
      <c r="J157" s="35">
        <f t="shared" si="225"/>
        <v>0</v>
      </c>
      <c r="K157" s="35">
        <f t="shared" si="225"/>
        <v>0</v>
      </c>
      <c r="L157" s="35">
        <f t="shared" ref="L157:L159" si="226">J157-K157</f>
        <v>0</v>
      </c>
    </row>
    <row r="158" spans="1:12" ht="15" hidden="1" customHeight="1" outlineLevel="1" collapsed="1" x14ac:dyDescent="0.25">
      <c r="A158" s="12"/>
      <c r="B158" s="11" t="s">
        <v>11</v>
      </c>
      <c r="C158" s="11"/>
      <c r="D158" s="19">
        <f t="shared" ref="D158:K158" si="227">SUM(D159:D159)</f>
        <v>9527.6526008276196</v>
      </c>
      <c r="E158" s="19">
        <f t="shared" si="227"/>
        <v>0</v>
      </c>
      <c r="F158" s="19">
        <f t="shared" si="227"/>
        <v>9527.6526008276196</v>
      </c>
      <c r="G158" s="19">
        <f t="shared" si="227"/>
        <v>4827.20854484765</v>
      </c>
      <c r="H158" s="19">
        <f t="shared" si="227"/>
        <v>4700.4440559799696</v>
      </c>
      <c r="I158" s="19">
        <f t="shared" si="227"/>
        <v>0</v>
      </c>
      <c r="J158" s="19">
        <f t="shared" si="227"/>
        <v>0</v>
      </c>
      <c r="K158" s="19">
        <f t="shared" si="227"/>
        <v>0</v>
      </c>
      <c r="L158" s="19">
        <f t="shared" si="226"/>
        <v>0</v>
      </c>
    </row>
    <row r="159" spans="1:12" s="15" customFormat="1" ht="15" hidden="1" customHeight="1" outlineLevel="2" x14ac:dyDescent="0.25">
      <c r="A159" s="14"/>
      <c r="B159" s="14" t="s">
        <v>29</v>
      </c>
      <c r="C159" s="14"/>
      <c r="D159" s="20">
        <v>9527.6526008276196</v>
      </c>
      <c r="E159" s="20">
        <v>0</v>
      </c>
      <c r="F159" s="21">
        <f t="shared" ref="F159" si="228">D159+E159</f>
        <v>9527.6526008276196</v>
      </c>
      <c r="G159" s="20">
        <v>4827.20854484765</v>
      </c>
      <c r="H159" s="21">
        <f t="shared" ref="H159" si="229">F159-G159</f>
        <v>4700.4440559799696</v>
      </c>
      <c r="I159" s="20">
        <v>0</v>
      </c>
      <c r="J159" s="20">
        <v>0</v>
      </c>
      <c r="K159" s="20">
        <v>0</v>
      </c>
      <c r="L159" s="20">
        <f t="shared" si="226"/>
        <v>0</v>
      </c>
    </row>
    <row r="160" spans="1:12" x14ac:dyDescent="0.25">
      <c r="A160" s="9" t="s">
        <v>9</v>
      </c>
      <c r="B160" s="9" t="s">
        <v>35</v>
      </c>
      <c r="C160" s="9"/>
      <c r="D160" s="17">
        <f>D161</f>
        <v>3633012.5824123416</v>
      </c>
      <c r="E160" s="17">
        <f t="shared" ref="E160:I160" si="230">E161</f>
        <v>584746.30389085691</v>
      </c>
      <c r="F160" s="17">
        <f t="shared" si="230"/>
        <v>4217758.8863031985</v>
      </c>
      <c r="G160" s="17">
        <f t="shared" si="230"/>
        <v>3509167.5650074873</v>
      </c>
      <c r="H160" s="17">
        <f t="shared" si="230"/>
        <v>708591.3212957111</v>
      </c>
      <c r="I160" s="17">
        <f t="shared" si="230"/>
        <v>706604.78721460979</v>
      </c>
      <c r="J160" s="28">
        <f t="shared" ref="J160" si="231">J161</f>
        <v>0</v>
      </c>
      <c r="K160" s="22">
        <f t="shared" ref="K160" si="232">K161</f>
        <v>0</v>
      </c>
      <c r="L160" s="32">
        <f t="shared" si="152"/>
        <v>0</v>
      </c>
    </row>
    <row r="161" spans="1:12" x14ac:dyDescent="0.25">
      <c r="A161" s="10" t="s">
        <v>10</v>
      </c>
      <c r="B161" s="10" t="s">
        <v>36</v>
      </c>
      <c r="C161" s="10"/>
      <c r="D161" s="18">
        <f>D162+D166+D170+D173+D177+D180+D183+D186+D189+D192</f>
        <v>3633012.5824123416</v>
      </c>
      <c r="E161" s="18">
        <f t="shared" ref="E161:K161" si="233">E162+E166+E170+E173+E177+E180+E183+E186+E189+E192</f>
        <v>584746.30389085691</v>
      </c>
      <c r="F161" s="18">
        <f t="shared" si="233"/>
        <v>4217758.8863031985</v>
      </c>
      <c r="G161" s="18">
        <f t="shared" si="233"/>
        <v>3509167.5650074873</v>
      </c>
      <c r="H161" s="18">
        <f t="shared" si="233"/>
        <v>708591.3212957111</v>
      </c>
      <c r="I161" s="18">
        <f t="shared" si="233"/>
        <v>706604.78721460979</v>
      </c>
      <c r="J161" s="27">
        <f t="shared" si="233"/>
        <v>0</v>
      </c>
      <c r="K161" s="23">
        <f t="shared" si="233"/>
        <v>0</v>
      </c>
      <c r="L161" s="33">
        <f t="shared" si="152"/>
        <v>0</v>
      </c>
    </row>
    <row r="162" spans="1:12" collapsed="1" x14ac:dyDescent="0.25">
      <c r="A162" s="11"/>
      <c r="B162" s="36" t="s">
        <v>89</v>
      </c>
      <c r="C162" s="11"/>
      <c r="D162" s="19">
        <f>D163</f>
        <v>2917198.8063803264</v>
      </c>
      <c r="E162" s="19">
        <f t="shared" ref="E162:K162" si="234">E163</f>
        <v>6595.3038908568851</v>
      </c>
      <c r="F162" s="19">
        <f t="shared" si="234"/>
        <v>2923794.1102711833</v>
      </c>
      <c r="G162" s="19">
        <f t="shared" si="234"/>
        <v>2677631.6031039613</v>
      </c>
      <c r="H162" s="19">
        <f t="shared" si="234"/>
        <v>246162.50716722192</v>
      </c>
      <c r="I162" s="19">
        <f t="shared" si="234"/>
        <v>246162.50716722192</v>
      </c>
      <c r="J162" s="19">
        <f t="shared" si="234"/>
        <v>0</v>
      </c>
      <c r="K162" s="19">
        <f t="shared" si="234"/>
        <v>0</v>
      </c>
      <c r="L162" s="19">
        <f t="shared" si="152"/>
        <v>0</v>
      </c>
    </row>
    <row r="163" spans="1:12" ht="15" hidden="1" customHeight="1" outlineLevel="1" collapsed="1" x14ac:dyDescent="0.25">
      <c r="A163" s="11"/>
      <c r="B163" s="11" t="s">
        <v>11</v>
      </c>
      <c r="C163" s="11"/>
      <c r="D163" s="19">
        <f>SUM(D164:D165)</f>
        <v>2917198.8063803264</v>
      </c>
      <c r="E163" s="19">
        <f t="shared" ref="E163" si="235">SUM(E164:E165)</f>
        <v>6595.3038908568851</v>
      </c>
      <c r="F163" s="19">
        <f t="shared" ref="F163" si="236">SUM(F164:F165)</f>
        <v>2923794.1102711833</v>
      </c>
      <c r="G163" s="19">
        <f t="shared" ref="G163" si="237">SUM(G164:G165)</f>
        <v>2677631.6031039613</v>
      </c>
      <c r="H163" s="19">
        <f t="shared" ref="H163" si="238">SUM(H164:H165)</f>
        <v>246162.50716722192</v>
      </c>
      <c r="I163" s="19">
        <f t="shared" ref="I163" si="239">SUM(I164:I165)</f>
        <v>246162.50716722192</v>
      </c>
      <c r="J163" s="19">
        <f t="shared" ref="J163" si="240">SUM(J164:J165)</f>
        <v>0</v>
      </c>
      <c r="K163" s="19">
        <f t="shared" ref="K163" si="241">SUM(K164:K165)</f>
        <v>0</v>
      </c>
      <c r="L163" s="19">
        <f t="shared" ref="L163" si="242">J163-K163</f>
        <v>0</v>
      </c>
    </row>
    <row r="164" spans="1:12" s="15" customFormat="1" ht="15" hidden="1" customHeight="1" outlineLevel="2" x14ac:dyDescent="0.25">
      <c r="A164" s="14"/>
      <c r="B164" s="14" t="s">
        <v>29</v>
      </c>
      <c r="C164" s="14"/>
      <c r="D164" s="21">
        <v>2901323.3416196699</v>
      </c>
      <c r="E164" s="21">
        <v>6445.6928348178299</v>
      </c>
      <c r="F164" s="21">
        <f t="shared" ref="F164:F165" si="243">D164+E164</f>
        <v>2907769.0344544877</v>
      </c>
      <c r="G164" s="21">
        <v>2661817.2686635801</v>
      </c>
      <c r="H164" s="21">
        <f t="shared" ref="H164:H165" si="244">F164-G164</f>
        <v>245951.76579090767</v>
      </c>
      <c r="I164" s="20">
        <f t="shared" ref="I164:I165" si="245">H164</f>
        <v>245951.76579090767</v>
      </c>
      <c r="J164" s="20">
        <v>0</v>
      </c>
      <c r="K164" s="20">
        <v>0</v>
      </c>
      <c r="L164" s="20">
        <f t="shared" si="152"/>
        <v>0</v>
      </c>
    </row>
    <row r="165" spans="1:12" s="15" customFormat="1" ht="15" hidden="1" customHeight="1" outlineLevel="2" x14ac:dyDescent="0.25">
      <c r="A165" s="14"/>
      <c r="B165" s="14" t="s">
        <v>30</v>
      </c>
      <c r="C165" s="14"/>
      <c r="D165" s="21">
        <v>15875.464760656399</v>
      </c>
      <c r="E165" s="21">
        <v>149.611056039055</v>
      </c>
      <c r="F165" s="21">
        <f t="shared" si="243"/>
        <v>16025.075816695455</v>
      </c>
      <c r="G165" s="21">
        <v>15814.334440381201</v>
      </c>
      <c r="H165" s="21">
        <f t="shared" si="244"/>
        <v>210.74137631425401</v>
      </c>
      <c r="I165" s="20">
        <f t="shared" si="245"/>
        <v>210.74137631425401</v>
      </c>
      <c r="J165" s="20">
        <v>0</v>
      </c>
      <c r="K165" s="20">
        <v>0</v>
      </c>
      <c r="L165" s="20">
        <f t="shared" si="152"/>
        <v>0</v>
      </c>
    </row>
    <row r="166" spans="1:12" collapsed="1" x14ac:dyDescent="0.25">
      <c r="A166" s="11"/>
      <c r="B166" s="11" t="s">
        <v>76</v>
      </c>
      <c r="C166" s="11" t="s">
        <v>77</v>
      </c>
      <c r="D166" s="19">
        <f>D167</f>
        <v>27267.991851488794</v>
      </c>
      <c r="E166" s="19">
        <f t="shared" ref="E166:K166" si="246">E167</f>
        <v>0</v>
      </c>
      <c r="F166" s="19">
        <f t="shared" si="246"/>
        <v>27267.991851488794</v>
      </c>
      <c r="G166" s="19">
        <f t="shared" si="246"/>
        <v>25449.340295589296</v>
      </c>
      <c r="H166" s="19">
        <f t="shared" si="246"/>
        <v>1818.6515558995</v>
      </c>
      <c r="I166" s="19">
        <f t="shared" si="246"/>
        <v>0</v>
      </c>
      <c r="J166" s="19">
        <f t="shared" si="246"/>
        <v>0</v>
      </c>
      <c r="K166" s="19">
        <f t="shared" si="246"/>
        <v>0</v>
      </c>
      <c r="L166" s="19">
        <f t="shared" si="152"/>
        <v>0</v>
      </c>
    </row>
    <row r="167" spans="1:12" ht="15" hidden="1" customHeight="1" outlineLevel="1" collapsed="1" x14ac:dyDescent="0.25">
      <c r="A167" s="11"/>
      <c r="B167" s="11" t="s">
        <v>11</v>
      </c>
      <c r="C167" s="11"/>
      <c r="D167" s="35">
        <f>SUM(D168:D169)</f>
        <v>27267.991851488794</v>
      </c>
      <c r="E167" s="35">
        <f t="shared" ref="E167:K167" si="247">SUM(E168:E169)</f>
        <v>0</v>
      </c>
      <c r="F167" s="35">
        <f t="shared" si="247"/>
        <v>27267.991851488794</v>
      </c>
      <c r="G167" s="35">
        <f t="shared" si="247"/>
        <v>25449.340295589296</v>
      </c>
      <c r="H167" s="35">
        <f t="shared" si="247"/>
        <v>1818.6515558995</v>
      </c>
      <c r="I167" s="35">
        <f t="shared" si="247"/>
        <v>0</v>
      </c>
      <c r="J167" s="35">
        <f t="shared" si="247"/>
        <v>0</v>
      </c>
      <c r="K167" s="35">
        <f t="shared" si="247"/>
        <v>0</v>
      </c>
      <c r="L167" s="35">
        <f t="shared" si="152"/>
        <v>0</v>
      </c>
    </row>
    <row r="168" spans="1:12" s="15" customFormat="1" ht="15" hidden="1" customHeight="1" outlineLevel="2" x14ac:dyDescent="0.25">
      <c r="A168" s="14"/>
      <c r="B168" s="14" t="s">
        <v>29</v>
      </c>
      <c r="C168" s="14"/>
      <c r="D168" s="21">
        <v>26978.260989778599</v>
      </c>
      <c r="E168" s="21">
        <v>0</v>
      </c>
      <c r="F168" s="21">
        <f t="shared" ref="F168:F169" si="248">D168+E168</f>
        <v>26978.260989778599</v>
      </c>
      <c r="G168" s="21">
        <v>25176.096000026999</v>
      </c>
      <c r="H168" s="21">
        <f t="shared" ref="H168:H169" si="249">F168-G168</f>
        <v>1802.1649897515999</v>
      </c>
      <c r="I168" s="20">
        <v>0</v>
      </c>
      <c r="J168" s="20">
        <v>0</v>
      </c>
      <c r="K168" s="20">
        <v>0</v>
      </c>
      <c r="L168" s="20">
        <f t="shared" si="152"/>
        <v>0</v>
      </c>
    </row>
    <row r="169" spans="1:12" s="15" customFormat="1" ht="15" hidden="1" customHeight="1" outlineLevel="2" x14ac:dyDescent="0.25">
      <c r="A169" s="14"/>
      <c r="B169" s="14" t="s">
        <v>30</v>
      </c>
      <c r="C169" s="14"/>
      <c r="D169" s="21">
        <v>289.730861710196</v>
      </c>
      <c r="E169" s="21">
        <v>0</v>
      </c>
      <c r="F169" s="21">
        <f t="shared" si="248"/>
        <v>289.730861710196</v>
      </c>
      <c r="G169" s="21">
        <v>273.24429556229597</v>
      </c>
      <c r="H169" s="21">
        <f t="shared" si="249"/>
        <v>16.486566147900021</v>
      </c>
      <c r="I169" s="20">
        <v>0</v>
      </c>
      <c r="J169" s="20">
        <v>0</v>
      </c>
      <c r="K169" s="20">
        <v>0</v>
      </c>
      <c r="L169" s="20">
        <f t="shared" si="152"/>
        <v>0</v>
      </c>
    </row>
    <row r="170" spans="1:12" collapsed="1" x14ac:dyDescent="0.25">
      <c r="A170" s="11"/>
      <c r="B170" s="11" t="s">
        <v>55</v>
      </c>
      <c r="C170" s="11" t="s">
        <v>56</v>
      </c>
      <c r="D170" s="35">
        <f>D171</f>
        <v>300000</v>
      </c>
      <c r="E170" s="35">
        <f t="shared" ref="E170:K171" si="250">E171</f>
        <v>73015</v>
      </c>
      <c r="F170" s="35">
        <f t="shared" si="250"/>
        <v>373015</v>
      </c>
      <c r="G170" s="35">
        <f t="shared" si="250"/>
        <v>333000</v>
      </c>
      <c r="H170" s="35">
        <f t="shared" si="250"/>
        <v>40015</v>
      </c>
      <c r="I170" s="35">
        <f t="shared" si="250"/>
        <v>40015</v>
      </c>
      <c r="J170" s="35">
        <f t="shared" si="250"/>
        <v>0</v>
      </c>
      <c r="K170" s="35">
        <f t="shared" si="250"/>
        <v>0</v>
      </c>
      <c r="L170" s="35">
        <f t="shared" si="152"/>
        <v>0</v>
      </c>
    </row>
    <row r="171" spans="1:12" ht="15" hidden="1" customHeight="1" outlineLevel="1" collapsed="1" x14ac:dyDescent="0.25">
      <c r="A171" s="11"/>
      <c r="B171" s="11" t="s">
        <v>11</v>
      </c>
      <c r="C171" s="11"/>
      <c r="D171" s="35">
        <f>D172</f>
        <v>300000</v>
      </c>
      <c r="E171" s="35">
        <f t="shared" si="250"/>
        <v>73015</v>
      </c>
      <c r="F171" s="35">
        <f t="shared" si="250"/>
        <v>373015</v>
      </c>
      <c r="G171" s="35">
        <f t="shared" si="250"/>
        <v>333000</v>
      </c>
      <c r="H171" s="35">
        <f t="shared" si="250"/>
        <v>40015</v>
      </c>
      <c r="I171" s="35">
        <f t="shared" si="250"/>
        <v>40015</v>
      </c>
      <c r="J171" s="35">
        <f t="shared" si="250"/>
        <v>0</v>
      </c>
      <c r="K171" s="35">
        <f t="shared" si="250"/>
        <v>0</v>
      </c>
      <c r="L171" s="35">
        <f t="shared" ref="L171" si="251">J171-K171</f>
        <v>0</v>
      </c>
    </row>
    <row r="172" spans="1:12" s="15" customFormat="1" ht="15" hidden="1" customHeight="1" outlineLevel="2" x14ac:dyDescent="0.25">
      <c r="A172" s="14"/>
      <c r="B172" s="14" t="s">
        <v>29</v>
      </c>
      <c r="C172" s="14"/>
      <c r="D172" s="20">
        <v>300000</v>
      </c>
      <c r="E172" s="20">
        <v>73015</v>
      </c>
      <c r="F172" s="21">
        <f t="shared" ref="F172" si="252">D172+E172</f>
        <v>373015</v>
      </c>
      <c r="G172" s="20">
        <v>333000</v>
      </c>
      <c r="H172" s="21">
        <f t="shared" ref="H172" si="253">F172-G172</f>
        <v>40015</v>
      </c>
      <c r="I172" s="20">
        <f t="shared" ref="I172" si="254">H172</f>
        <v>40015</v>
      </c>
      <c r="J172" s="20">
        <v>0</v>
      </c>
      <c r="K172" s="20">
        <v>0</v>
      </c>
      <c r="L172" s="20">
        <f t="shared" si="152"/>
        <v>0</v>
      </c>
    </row>
    <row r="173" spans="1:12" collapsed="1" x14ac:dyDescent="0.25">
      <c r="A173" s="11"/>
      <c r="B173" s="11" t="s">
        <v>40</v>
      </c>
      <c r="C173" s="11" t="s">
        <v>41</v>
      </c>
      <c r="D173" s="35">
        <f>D174</f>
        <v>1424.2255682850819</v>
      </c>
      <c r="E173" s="35">
        <f t="shared" ref="E173:K173" si="255">E174</f>
        <v>0</v>
      </c>
      <c r="F173" s="35">
        <f t="shared" si="255"/>
        <v>1424.2255682850819</v>
      </c>
      <c r="G173" s="35">
        <f t="shared" si="255"/>
        <v>1292.2657731708041</v>
      </c>
      <c r="H173" s="35">
        <f t="shared" si="255"/>
        <v>131.95979511427799</v>
      </c>
      <c r="I173" s="35">
        <f t="shared" si="255"/>
        <v>131.95979511427799</v>
      </c>
      <c r="J173" s="35">
        <f t="shared" si="255"/>
        <v>0</v>
      </c>
      <c r="K173" s="35">
        <f t="shared" si="255"/>
        <v>0</v>
      </c>
      <c r="L173" s="35">
        <f t="shared" si="152"/>
        <v>0</v>
      </c>
    </row>
    <row r="174" spans="1:12" ht="15" hidden="1" customHeight="1" outlineLevel="1" collapsed="1" x14ac:dyDescent="0.25">
      <c r="A174" s="11"/>
      <c r="B174" s="11" t="s">
        <v>12</v>
      </c>
      <c r="C174" s="11"/>
      <c r="D174" s="35">
        <f>SUM(D175:D176)</f>
        <v>1424.2255682850819</v>
      </c>
      <c r="E174" s="35">
        <f t="shared" ref="E174:K174" si="256">SUM(E175:E176)</f>
        <v>0</v>
      </c>
      <c r="F174" s="35">
        <f t="shared" si="256"/>
        <v>1424.2255682850819</v>
      </c>
      <c r="G174" s="35">
        <f t="shared" si="256"/>
        <v>1292.2657731708041</v>
      </c>
      <c r="H174" s="35">
        <f t="shared" si="256"/>
        <v>131.95979511427799</v>
      </c>
      <c r="I174" s="35">
        <f t="shared" si="256"/>
        <v>131.95979511427799</v>
      </c>
      <c r="J174" s="35">
        <f t="shared" si="256"/>
        <v>0</v>
      </c>
      <c r="K174" s="35">
        <f t="shared" si="256"/>
        <v>0</v>
      </c>
      <c r="L174" s="35">
        <f t="shared" si="152"/>
        <v>0</v>
      </c>
    </row>
    <row r="175" spans="1:12" s="15" customFormat="1" ht="15" hidden="1" customHeight="1" outlineLevel="2" x14ac:dyDescent="0.25">
      <c r="A175" s="14"/>
      <c r="B175" s="14" t="s">
        <v>29</v>
      </c>
      <c r="C175" s="14"/>
      <c r="D175" s="20">
        <v>534.63207888777094</v>
      </c>
      <c r="E175" s="20">
        <v>0</v>
      </c>
      <c r="F175" s="21">
        <f t="shared" ref="F175:F176" si="257">D175+E175</f>
        <v>534.63207888777094</v>
      </c>
      <c r="G175" s="20">
        <v>467.76842376269701</v>
      </c>
      <c r="H175" s="21">
        <f t="shared" ref="H175:H176" si="258">F175-G175</f>
        <v>66.863655125073933</v>
      </c>
      <c r="I175" s="20">
        <f t="shared" ref="I175:I176" si="259">H175</f>
        <v>66.863655125073933</v>
      </c>
      <c r="J175" s="20">
        <v>0</v>
      </c>
      <c r="K175" s="20">
        <v>0</v>
      </c>
      <c r="L175" s="20">
        <f t="shared" si="152"/>
        <v>0</v>
      </c>
    </row>
    <row r="176" spans="1:12" s="15" customFormat="1" ht="15" hidden="1" customHeight="1" outlineLevel="2" x14ac:dyDescent="0.25">
      <c r="A176" s="14"/>
      <c r="B176" s="14" t="s">
        <v>30</v>
      </c>
      <c r="C176" s="14"/>
      <c r="D176" s="20">
        <v>889.59348939731103</v>
      </c>
      <c r="E176" s="20">
        <v>0</v>
      </c>
      <c r="F176" s="21">
        <f t="shared" si="257"/>
        <v>889.59348939731103</v>
      </c>
      <c r="G176" s="20">
        <v>824.49734940810697</v>
      </c>
      <c r="H176" s="21">
        <f t="shared" si="258"/>
        <v>65.096139989204062</v>
      </c>
      <c r="I176" s="20">
        <f t="shared" si="259"/>
        <v>65.096139989204062</v>
      </c>
      <c r="J176" s="20">
        <v>0</v>
      </c>
      <c r="K176" s="20">
        <v>0</v>
      </c>
      <c r="L176" s="20">
        <f t="shared" si="152"/>
        <v>0</v>
      </c>
    </row>
    <row r="177" spans="1:12" collapsed="1" x14ac:dyDescent="0.25">
      <c r="A177" s="11"/>
      <c r="B177" s="11" t="s">
        <v>46</v>
      </c>
      <c r="C177" s="11" t="s">
        <v>47</v>
      </c>
      <c r="D177" s="35">
        <f>D178</f>
        <v>0</v>
      </c>
      <c r="E177" s="35">
        <f t="shared" ref="E177:K178" si="260">E178</f>
        <v>500000</v>
      </c>
      <c r="F177" s="35">
        <f t="shared" si="260"/>
        <v>500000</v>
      </c>
      <c r="G177" s="35">
        <f t="shared" si="260"/>
        <v>100000</v>
      </c>
      <c r="H177" s="35">
        <f t="shared" si="260"/>
        <v>400000</v>
      </c>
      <c r="I177" s="35">
        <f t="shared" si="260"/>
        <v>400000</v>
      </c>
      <c r="J177" s="35">
        <f t="shared" si="260"/>
        <v>0</v>
      </c>
      <c r="K177" s="35">
        <f t="shared" si="260"/>
        <v>0</v>
      </c>
      <c r="L177" s="35">
        <f t="shared" si="152"/>
        <v>0</v>
      </c>
    </row>
    <row r="178" spans="1:12" ht="15" hidden="1" customHeight="1" outlineLevel="1" collapsed="1" x14ac:dyDescent="0.25">
      <c r="A178" s="11"/>
      <c r="B178" s="11" t="s">
        <v>11</v>
      </c>
      <c r="C178" s="11"/>
      <c r="D178" s="35">
        <f>D179</f>
        <v>0</v>
      </c>
      <c r="E178" s="35">
        <f t="shared" si="260"/>
        <v>500000</v>
      </c>
      <c r="F178" s="35">
        <f t="shared" si="260"/>
        <v>500000</v>
      </c>
      <c r="G178" s="35">
        <f t="shared" si="260"/>
        <v>100000</v>
      </c>
      <c r="H178" s="35">
        <f t="shared" si="260"/>
        <v>400000</v>
      </c>
      <c r="I178" s="35">
        <f t="shared" si="260"/>
        <v>400000</v>
      </c>
      <c r="J178" s="35">
        <f t="shared" si="260"/>
        <v>0</v>
      </c>
      <c r="K178" s="35">
        <f t="shared" si="260"/>
        <v>0</v>
      </c>
      <c r="L178" s="35">
        <f t="shared" ref="L178" si="261">J178-K178</f>
        <v>0</v>
      </c>
    </row>
    <row r="179" spans="1:12" s="15" customFormat="1" ht="15" hidden="1" customHeight="1" outlineLevel="2" x14ac:dyDescent="0.25">
      <c r="A179" s="14"/>
      <c r="B179" s="14" t="s">
        <v>29</v>
      </c>
      <c r="C179" s="14"/>
      <c r="D179" s="20">
        <v>0</v>
      </c>
      <c r="E179" s="20">
        <v>500000</v>
      </c>
      <c r="F179" s="21">
        <f t="shared" ref="F179" si="262">D179+E179</f>
        <v>500000</v>
      </c>
      <c r="G179" s="20">
        <v>100000</v>
      </c>
      <c r="H179" s="21">
        <f t="shared" ref="H179" si="263">F179-G179</f>
        <v>400000</v>
      </c>
      <c r="I179" s="20">
        <f t="shared" ref="I179" si="264">H179</f>
        <v>400000</v>
      </c>
      <c r="J179" s="20">
        <v>0</v>
      </c>
      <c r="K179" s="20">
        <v>0</v>
      </c>
      <c r="L179" s="20">
        <f t="shared" si="152"/>
        <v>0</v>
      </c>
    </row>
    <row r="180" spans="1:12" collapsed="1" x14ac:dyDescent="0.25">
      <c r="A180" s="11"/>
      <c r="B180" s="11" t="s">
        <v>58</v>
      </c>
      <c r="C180" s="11" t="s">
        <v>59</v>
      </c>
      <c r="D180" s="35">
        <f>D181</f>
        <v>222000</v>
      </c>
      <c r="E180" s="35">
        <f t="shared" ref="E180:K181" si="265">E181</f>
        <v>5136</v>
      </c>
      <c r="F180" s="35">
        <f t="shared" si="265"/>
        <v>227136</v>
      </c>
      <c r="G180" s="35">
        <f t="shared" si="265"/>
        <v>207812.10998007</v>
      </c>
      <c r="H180" s="35">
        <f t="shared" si="265"/>
        <v>19323.890019929997</v>
      </c>
      <c r="I180" s="35">
        <f t="shared" si="265"/>
        <v>19323.890019929997</v>
      </c>
      <c r="J180" s="35">
        <f t="shared" si="265"/>
        <v>0</v>
      </c>
      <c r="K180" s="35">
        <f t="shared" si="265"/>
        <v>0</v>
      </c>
      <c r="L180" s="35">
        <f t="shared" si="152"/>
        <v>0</v>
      </c>
    </row>
    <row r="181" spans="1:12" ht="15" hidden="1" customHeight="1" outlineLevel="1" collapsed="1" x14ac:dyDescent="0.25">
      <c r="A181" s="11"/>
      <c r="B181" s="11" t="s">
        <v>11</v>
      </c>
      <c r="C181" s="11"/>
      <c r="D181" s="35">
        <f>D182</f>
        <v>222000</v>
      </c>
      <c r="E181" s="35">
        <f t="shared" si="265"/>
        <v>5136</v>
      </c>
      <c r="F181" s="35">
        <f t="shared" si="265"/>
        <v>227136</v>
      </c>
      <c r="G181" s="35">
        <f t="shared" si="265"/>
        <v>207812.10998007</v>
      </c>
      <c r="H181" s="35">
        <f t="shared" si="265"/>
        <v>19323.890019929997</v>
      </c>
      <c r="I181" s="35">
        <f t="shared" si="265"/>
        <v>19323.890019929997</v>
      </c>
      <c r="J181" s="35">
        <f t="shared" si="265"/>
        <v>0</v>
      </c>
      <c r="K181" s="35">
        <f t="shared" si="265"/>
        <v>0</v>
      </c>
      <c r="L181" s="35">
        <f t="shared" si="152"/>
        <v>0</v>
      </c>
    </row>
    <row r="182" spans="1:12" s="15" customFormat="1" ht="15" hidden="1" customHeight="1" outlineLevel="2" x14ac:dyDescent="0.25">
      <c r="A182" s="14"/>
      <c r="B182" s="14" t="s">
        <v>29</v>
      </c>
      <c r="C182" s="14"/>
      <c r="D182" s="20">
        <v>222000</v>
      </c>
      <c r="E182" s="20">
        <v>5136</v>
      </c>
      <c r="F182" s="21">
        <f t="shared" ref="F182" si="266">D182+E182</f>
        <v>227136</v>
      </c>
      <c r="G182" s="20">
        <v>207812.10998007</v>
      </c>
      <c r="H182" s="21">
        <f t="shared" ref="H182" si="267">F182-G182</f>
        <v>19323.890019929997</v>
      </c>
      <c r="I182" s="20">
        <f t="shared" ref="I182" si="268">H182</f>
        <v>19323.890019929997</v>
      </c>
      <c r="J182" s="20">
        <v>0</v>
      </c>
      <c r="K182" s="20">
        <v>0</v>
      </c>
      <c r="L182" s="20">
        <f t="shared" si="152"/>
        <v>0</v>
      </c>
    </row>
    <row r="183" spans="1:12" collapsed="1" x14ac:dyDescent="0.25">
      <c r="A183" s="11"/>
      <c r="B183" s="11" t="s">
        <v>33</v>
      </c>
      <c r="C183" s="11" t="s">
        <v>24</v>
      </c>
      <c r="D183" s="35">
        <f>D184</f>
        <v>93000</v>
      </c>
      <c r="E183" s="35">
        <f t="shared" ref="E183:K183" si="269">E184</f>
        <v>0</v>
      </c>
      <c r="F183" s="35">
        <f t="shared" si="269"/>
        <v>93000</v>
      </c>
      <c r="G183" s="35">
        <f t="shared" si="269"/>
        <v>93000</v>
      </c>
      <c r="H183" s="35">
        <f t="shared" si="269"/>
        <v>0</v>
      </c>
      <c r="I183" s="35">
        <f t="shared" si="269"/>
        <v>0</v>
      </c>
      <c r="J183" s="35">
        <f t="shared" si="269"/>
        <v>0</v>
      </c>
      <c r="K183" s="35">
        <f t="shared" si="269"/>
        <v>0</v>
      </c>
      <c r="L183" s="35">
        <f t="shared" si="152"/>
        <v>0</v>
      </c>
    </row>
    <row r="184" spans="1:12" ht="15" hidden="1" customHeight="1" outlineLevel="1" collapsed="1" x14ac:dyDescent="0.25">
      <c r="A184" s="11"/>
      <c r="B184" s="11" t="s">
        <v>11</v>
      </c>
      <c r="C184" s="11"/>
      <c r="D184" s="19">
        <f t="shared" ref="D184:K184" si="270">SUM(D185:D185)</f>
        <v>93000</v>
      </c>
      <c r="E184" s="19">
        <f t="shared" si="270"/>
        <v>0</v>
      </c>
      <c r="F184" s="19">
        <f t="shared" si="270"/>
        <v>93000</v>
      </c>
      <c r="G184" s="19">
        <f t="shared" si="270"/>
        <v>93000</v>
      </c>
      <c r="H184" s="19">
        <f t="shared" si="270"/>
        <v>0</v>
      </c>
      <c r="I184" s="19">
        <f t="shared" si="270"/>
        <v>0</v>
      </c>
      <c r="J184" s="19">
        <f t="shared" si="270"/>
        <v>0</v>
      </c>
      <c r="K184" s="19">
        <f t="shared" si="270"/>
        <v>0</v>
      </c>
      <c r="L184" s="19">
        <f t="shared" si="152"/>
        <v>0</v>
      </c>
    </row>
    <row r="185" spans="1:12" s="15" customFormat="1" ht="15" hidden="1" customHeight="1" outlineLevel="2" x14ac:dyDescent="0.25">
      <c r="A185" s="14"/>
      <c r="B185" s="14" t="s">
        <v>29</v>
      </c>
      <c r="C185" s="14"/>
      <c r="D185" s="20">
        <v>93000</v>
      </c>
      <c r="E185" s="20">
        <v>0</v>
      </c>
      <c r="F185" s="21">
        <f t="shared" ref="F185" si="271">D185+E185</f>
        <v>93000</v>
      </c>
      <c r="G185" s="20">
        <v>93000</v>
      </c>
      <c r="H185" s="21">
        <f t="shared" ref="H185" si="272">F185-G185</f>
        <v>0</v>
      </c>
      <c r="I185" s="20">
        <f t="shared" ref="I185" si="273">H185</f>
        <v>0</v>
      </c>
      <c r="J185" s="20">
        <v>0</v>
      </c>
      <c r="K185" s="20">
        <v>0</v>
      </c>
      <c r="L185" s="20">
        <f t="shared" si="152"/>
        <v>0</v>
      </c>
    </row>
    <row r="186" spans="1:12" x14ac:dyDescent="0.25">
      <c r="A186" s="11"/>
      <c r="B186" s="11" t="s">
        <v>72</v>
      </c>
      <c r="C186" s="11" t="s">
        <v>73</v>
      </c>
      <c r="D186" s="35">
        <f>D187</f>
        <v>55833</v>
      </c>
      <c r="E186" s="35">
        <f t="shared" ref="E186" si="274">E187</f>
        <v>0</v>
      </c>
      <c r="F186" s="35">
        <f t="shared" ref="F186" si="275">F187</f>
        <v>55833</v>
      </c>
      <c r="G186" s="35">
        <f t="shared" ref="G186" si="276">G187</f>
        <v>55204.2</v>
      </c>
      <c r="H186" s="35">
        <f t="shared" ref="H186" si="277">H187</f>
        <v>628.80000000000291</v>
      </c>
      <c r="I186" s="35">
        <f t="shared" ref="I186" si="278">I187</f>
        <v>628.80000000000291</v>
      </c>
      <c r="J186" s="35">
        <f t="shared" ref="J186" si="279">J187</f>
        <v>0</v>
      </c>
      <c r="K186" s="35">
        <f t="shared" ref="K186" si="280">K187</f>
        <v>0</v>
      </c>
      <c r="L186" s="35">
        <f t="shared" ref="L186:L188" si="281">J186-K186</f>
        <v>0</v>
      </c>
    </row>
    <row r="187" spans="1:12" ht="15" customHeight="1" outlineLevel="1" collapsed="1" x14ac:dyDescent="0.25">
      <c r="A187" s="11"/>
      <c r="B187" s="11" t="s">
        <v>12</v>
      </c>
      <c r="C187" s="11"/>
      <c r="D187" s="19">
        <f t="shared" ref="D187:K187" si="282">SUM(D188:D188)</f>
        <v>55833</v>
      </c>
      <c r="E187" s="19">
        <f t="shared" si="282"/>
        <v>0</v>
      </c>
      <c r="F187" s="19">
        <f t="shared" si="282"/>
        <v>55833</v>
      </c>
      <c r="G187" s="19">
        <f t="shared" si="282"/>
        <v>55204.2</v>
      </c>
      <c r="H187" s="19">
        <f t="shared" si="282"/>
        <v>628.80000000000291</v>
      </c>
      <c r="I187" s="19">
        <f t="shared" si="282"/>
        <v>628.80000000000291</v>
      </c>
      <c r="J187" s="19">
        <f t="shared" si="282"/>
        <v>0</v>
      </c>
      <c r="K187" s="19">
        <f t="shared" si="282"/>
        <v>0</v>
      </c>
      <c r="L187" s="19">
        <f t="shared" si="281"/>
        <v>0</v>
      </c>
    </row>
    <row r="188" spans="1:12" s="15" customFormat="1" ht="15" hidden="1" customHeight="1" outlineLevel="2" x14ac:dyDescent="0.25">
      <c r="A188" s="14"/>
      <c r="B188" s="14" t="s">
        <v>29</v>
      </c>
      <c r="C188" s="14"/>
      <c r="D188" s="20">
        <v>55833</v>
      </c>
      <c r="E188" s="20">
        <v>0</v>
      </c>
      <c r="F188" s="21">
        <f t="shared" ref="F188" si="283">D188+E188</f>
        <v>55833</v>
      </c>
      <c r="G188" s="20">
        <v>55204.2</v>
      </c>
      <c r="H188" s="21">
        <f t="shared" ref="H188" si="284">F188-G188</f>
        <v>628.80000000000291</v>
      </c>
      <c r="I188" s="20">
        <f t="shared" ref="I188" si="285">H188</f>
        <v>628.80000000000291</v>
      </c>
      <c r="J188" s="20">
        <v>0</v>
      </c>
      <c r="K188" s="20">
        <v>0</v>
      </c>
      <c r="L188" s="20">
        <f t="shared" si="281"/>
        <v>0</v>
      </c>
    </row>
    <row r="189" spans="1:12" collapsed="1" x14ac:dyDescent="0.25">
      <c r="A189" s="11"/>
      <c r="B189" s="11" t="s">
        <v>64</v>
      </c>
      <c r="C189" s="11" t="s">
        <v>65</v>
      </c>
      <c r="D189" s="35">
        <f>D190</f>
        <v>449.63023234353</v>
      </c>
      <c r="E189" s="35">
        <f t="shared" ref="E189:K190" si="286">E190</f>
        <v>0</v>
      </c>
      <c r="F189" s="35">
        <f t="shared" si="286"/>
        <v>449.63023234353</v>
      </c>
      <c r="G189" s="35">
        <f t="shared" si="286"/>
        <v>107</v>
      </c>
      <c r="H189" s="35">
        <f t="shared" si="286"/>
        <v>342.63023234353</v>
      </c>
      <c r="I189" s="35">
        <f t="shared" si="286"/>
        <v>342.63023234353</v>
      </c>
      <c r="J189" s="35">
        <f t="shared" si="286"/>
        <v>0</v>
      </c>
      <c r="K189" s="35">
        <f t="shared" si="286"/>
        <v>0</v>
      </c>
      <c r="L189" s="35">
        <f t="shared" si="152"/>
        <v>0</v>
      </c>
    </row>
    <row r="190" spans="1:12" ht="15" hidden="1" customHeight="1" outlineLevel="1" collapsed="1" x14ac:dyDescent="0.25">
      <c r="A190" s="11"/>
      <c r="B190" s="11" t="s">
        <v>11</v>
      </c>
      <c r="C190" s="11"/>
      <c r="D190" s="35">
        <f>D191</f>
        <v>449.63023234353</v>
      </c>
      <c r="E190" s="35">
        <f t="shared" si="286"/>
        <v>0</v>
      </c>
      <c r="F190" s="35">
        <f t="shared" si="286"/>
        <v>449.63023234353</v>
      </c>
      <c r="G190" s="35">
        <f t="shared" si="286"/>
        <v>107</v>
      </c>
      <c r="H190" s="35">
        <f t="shared" si="286"/>
        <v>342.63023234353</v>
      </c>
      <c r="I190" s="35">
        <f t="shared" si="286"/>
        <v>342.63023234353</v>
      </c>
      <c r="J190" s="35">
        <f t="shared" si="286"/>
        <v>0</v>
      </c>
      <c r="K190" s="35">
        <f t="shared" si="286"/>
        <v>0</v>
      </c>
      <c r="L190" s="35">
        <f t="shared" ref="L190" si="287">J190-K190</f>
        <v>0</v>
      </c>
    </row>
    <row r="191" spans="1:12" s="15" customFormat="1" ht="15" hidden="1" customHeight="1" outlineLevel="2" x14ac:dyDescent="0.25">
      <c r="A191" s="14"/>
      <c r="B191" s="14" t="s">
        <v>29</v>
      </c>
      <c r="C191" s="14"/>
      <c r="D191" s="20">
        <v>449.63023234353</v>
      </c>
      <c r="E191" s="20">
        <v>0</v>
      </c>
      <c r="F191" s="21">
        <f t="shared" ref="F191" si="288">D191+E191</f>
        <v>449.63023234353</v>
      </c>
      <c r="G191" s="20">
        <v>107</v>
      </c>
      <c r="H191" s="21">
        <f t="shared" ref="H191" si="289">F191-G191</f>
        <v>342.63023234353</v>
      </c>
      <c r="I191" s="20">
        <f t="shared" ref="I191" si="290">H191</f>
        <v>342.63023234353</v>
      </c>
      <c r="J191" s="20">
        <v>0</v>
      </c>
      <c r="K191" s="20">
        <v>0</v>
      </c>
      <c r="L191" s="20">
        <f t="shared" si="152"/>
        <v>0</v>
      </c>
    </row>
    <row r="192" spans="1:12" collapsed="1" x14ac:dyDescent="0.25">
      <c r="A192" s="12"/>
      <c r="B192" s="11" t="s">
        <v>91</v>
      </c>
      <c r="C192" s="11" t="s">
        <v>92</v>
      </c>
      <c r="D192" s="35">
        <f>D193</f>
        <v>15838.9283798979</v>
      </c>
      <c r="E192" s="35">
        <f t="shared" ref="E192:K192" si="291">E193</f>
        <v>0</v>
      </c>
      <c r="F192" s="35">
        <f t="shared" si="291"/>
        <v>15838.9283798979</v>
      </c>
      <c r="G192" s="35">
        <f t="shared" si="291"/>
        <v>15671.045854696</v>
      </c>
      <c r="H192" s="35">
        <f t="shared" si="291"/>
        <v>167.88252520189963</v>
      </c>
      <c r="I192" s="35">
        <f t="shared" si="291"/>
        <v>0</v>
      </c>
      <c r="J192" s="35">
        <f t="shared" si="291"/>
        <v>0</v>
      </c>
      <c r="K192" s="35">
        <f t="shared" si="291"/>
        <v>0</v>
      </c>
      <c r="L192" s="35">
        <f t="shared" si="152"/>
        <v>0</v>
      </c>
    </row>
    <row r="193" spans="1:13" ht="15" hidden="1" customHeight="1" outlineLevel="1" collapsed="1" x14ac:dyDescent="0.25">
      <c r="A193" s="12"/>
      <c r="B193" s="11" t="s">
        <v>11</v>
      </c>
      <c r="C193" s="11"/>
      <c r="D193" s="19">
        <f t="shared" ref="D193:K193" si="292">SUM(D194:D194)</f>
        <v>15838.9283798979</v>
      </c>
      <c r="E193" s="19">
        <f t="shared" si="292"/>
        <v>0</v>
      </c>
      <c r="F193" s="19">
        <f t="shared" si="292"/>
        <v>15838.9283798979</v>
      </c>
      <c r="G193" s="19">
        <f t="shared" si="292"/>
        <v>15671.045854696</v>
      </c>
      <c r="H193" s="19">
        <f t="shared" si="292"/>
        <v>167.88252520189963</v>
      </c>
      <c r="I193" s="19">
        <f t="shared" si="292"/>
        <v>0</v>
      </c>
      <c r="J193" s="19">
        <f t="shared" si="292"/>
        <v>0</v>
      </c>
      <c r="K193" s="19">
        <f t="shared" si="292"/>
        <v>0</v>
      </c>
      <c r="L193" s="19">
        <f t="shared" si="152"/>
        <v>0</v>
      </c>
    </row>
    <row r="194" spans="1:13" s="15" customFormat="1" ht="15" hidden="1" customHeight="1" outlineLevel="2" x14ac:dyDescent="0.25">
      <c r="A194" s="14"/>
      <c r="B194" s="14" t="s">
        <v>29</v>
      </c>
      <c r="C194" s="14"/>
      <c r="D194" s="20">
        <v>15838.9283798979</v>
      </c>
      <c r="E194" s="20">
        <v>0</v>
      </c>
      <c r="F194" s="21">
        <f t="shared" ref="F194" si="293">D194+E194</f>
        <v>15838.9283798979</v>
      </c>
      <c r="G194" s="20">
        <v>15671.045854696</v>
      </c>
      <c r="H194" s="21">
        <f t="shared" ref="H194" si="294">F194-G194</f>
        <v>167.88252520189963</v>
      </c>
      <c r="I194" s="20">
        <v>0</v>
      </c>
      <c r="J194" s="20">
        <v>0</v>
      </c>
      <c r="K194" s="20">
        <v>0</v>
      </c>
      <c r="L194" s="20">
        <f t="shared" si="152"/>
        <v>0</v>
      </c>
    </row>
    <row r="195" spans="1:13" x14ac:dyDescent="0.25">
      <c r="A195" s="9" t="s">
        <v>9</v>
      </c>
      <c r="B195" s="9" t="s">
        <v>52</v>
      </c>
      <c r="C195" s="9"/>
      <c r="D195" s="17">
        <f>D196</f>
        <v>1066672.8033306713</v>
      </c>
      <c r="E195" s="17">
        <f t="shared" ref="E195:I195" si="295">E196</f>
        <v>3289.0833305114811</v>
      </c>
      <c r="F195" s="17">
        <f t="shared" si="295"/>
        <v>1069961.8866611826</v>
      </c>
      <c r="G195" s="17">
        <f t="shared" si="295"/>
        <v>960129.16737792641</v>
      </c>
      <c r="H195" s="17">
        <f t="shared" si="295"/>
        <v>109832.71928325619</v>
      </c>
      <c r="I195" s="17">
        <f t="shared" si="295"/>
        <v>110938.12061628791</v>
      </c>
      <c r="J195" s="28">
        <f t="shared" ref="J195" si="296">J196</f>
        <v>0</v>
      </c>
      <c r="K195" s="22">
        <f t="shared" ref="K195" si="297">K196</f>
        <v>0</v>
      </c>
      <c r="L195" s="32">
        <f t="shared" si="152"/>
        <v>0</v>
      </c>
    </row>
    <row r="196" spans="1:13" x14ac:dyDescent="0.25">
      <c r="A196" s="10" t="s">
        <v>10</v>
      </c>
      <c r="B196" s="10" t="s">
        <v>53</v>
      </c>
      <c r="C196" s="10"/>
      <c r="D196" s="18">
        <f>D197+D201+D205+D208+D211+D214+D218</f>
        <v>1066672.8033306713</v>
      </c>
      <c r="E196" s="18">
        <f t="shared" ref="E196:K196" si="298">E197+E201+E205+E208+E211+E214+E218</f>
        <v>3289.0833305114811</v>
      </c>
      <c r="F196" s="18">
        <f t="shared" si="298"/>
        <v>1069961.8866611826</v>
      </c>
      <c r="G196" s="18">
        <f t="shared" si="298"/>
        <v>960129.16737792641</v>
      </c>
      <c r="H196" s="18">
        <f t="shared" si="298"/>
        <v>109832.71928325619</v>
      </c>
      <c r="I196" s="18">
        <f t="shared" si="298"/>
        <v>110938.12061628791</v>
      </c>
      <c r="J196" s="27">
        <f t="shared" si="298"/>
        <v>0</v>
      </c>
      <c r="K196" s="23">
        <f t="shared" si="298"/>
        <v>0</v>
      </c>
      <c r="L196" s="33">
        <f t="shared" si="152"/>
        <v>0</v>
      </c>
    </row>
    <row r="197" spans="1:13" collapsed="1" x14ac:dyDescent="0.25">
      <c r="A197" s="11"/>
      <c r="B197" s="36" t="s">
        <v>89</v>
      </c>
      <c r="C197" s="11"/>
      <c r="D197" s="19">
        <f>D198</f>
        <v>924342.33940250613</v>
      </c>
      <c r="E197" s="19">
        <f t="shared" ref="E197:K197" si="299">E198</f>
        <v>3289.0833305114811</v>
      </c>
      <c r="F197" s="19">
        <f t="shared" si="299"/>
        <v>927631.42273301748</v>
      </c>
      <c r="G197" s="19">
        <f t="shared" si="299"/>
        <v>822671.49366514955</v>
      </c>
      <c r="H197" s="19">
        <f t="shared" si="299"/>
        <v>104959.92906786798</v>
      </c>
      <c r="I197" s="19">
        <f t="shared" si="299"/>
        <v>104959.92906786798</v>
      </c>
      <c r="J197" s="19">
        <f t="shared" si="299"/>
        <v>0</v>
      </c>
      <c r="K197" s="19">
        <f t="shared" si="299"/>
        <v>0</v>
      </c>
      <c r="L197" s="19">
        <f t="shared" si="152"/>
        <v>0</v>
      </c>
    </row>
    <row r="198" spans="1:13" ht="15" hidden="1" customHeight="1" outlineLevel="1" collapsed="1" x14ac:dyDescent="0.25">
      <c r="A198" s="11"/>
      <c r="B198" s="11" t="s">
        <v>11</v>
      </c>
      <c r="C198" s="11"/>
      <c r="D198" s="19">
        <f>SUM(D199:D200)</f>
        <v>924342.33940250613</v>
      </c>
      <c r="E198" s="19">
        <f t="shared" ref="E198" si="300">SUM(E199:E200)</f>
        <v>3289.0833305114811</v>
      </c>
      <c r="F198" s="19">
        <f t="shared" ref="F198" si="301">SUM(F199:F200)</f>
        <v>927631.42273301748</v>
      </c>
      <c r="G198" s="19">
        <f t="shared" ref="G198" si="302">SUM(G199:G200)</f>
        <v>822671.49366514955</v>
      </c>
      <c r="H198" s="19">
        <f t="shared" ref="H198" si="303">SUM(H199:H200)</f>
        <v>104959.92906786798</v>
      </c>
      <c r="I198" s="19">
        <f t="shared" ref="I198" si="304">SUM(I199:I200)</f>
        <v>104959.92906786798</v>
      </c>
      <c r="J198" s="19">
        <f t="shared" ref="J198" si="305">SUM(J199:J200)</f>
        <v>0</v>
      </c>
      <c r="K198" s="19">
        <f t="shared" ref="K198" si="306">SUM(K199:K200)</f>
        <v>0</v>
      </c>
      <c r="L198" s="19">
        <f t="shared" si="152"/>
        <v>0</v>
      </c>
    </row>
    <row r="199" spans="1:13" s="15" customFormat="1" ht="15" hidden="1" customHeight="1" outlineLevel="2" x14ac:dyDescent="0.25">
      <c r="A199" s="14"/>
      <c r="B199" s="14" t="s">
        <v>29</v>
      </c>
      <c r="C199" s="14"/>
      <c r="D199" s="21">
        <v>891611.44292065897</v>
      </c>
      <c r="E199" s="21">
        <v>2980.6259680605899</v>
      </c>
      <c r="F199" s="21">
        <f t="shared" ref="F199:F200" si="307">D199+E199</f>
        <v>894592.06888871954</v>
      </c>
      <c r="G199" s="21">
        <v>790066.63130041305</v>
      </c>
      <c r="H199" s="21">
        <f t="shared" ref="H199:H200" si="308">F199-G199</f>
        <v>104525.43758830649</v>
      </c>
      <c r="I199" s="20">
        <f t="shared" ref="I199:I200" si="309">H199</f>
        <v>104525.43758830649</v>
      </c>
      <c r="J199" s="20">
        <v>0</v>
      </c>
      <c r="K199" s="20">
        <v>0</v>
      </c>
      <c r="L199" s="20">
        <f t="shared" si="152"/>
        <v>0</v>
      </c>
      <c r="M199" s="15" t="s">
        <v>54</v>
      </c>
    </row>
    <row r="200" spans="1:13" s="15" customFormat="1" ht="15" hidden="1" customHeight="1" outlineLevel="2" x14ac:dyDescent="0.25">
      <c r="A200" s="14"/>
      <c r="B200" s="14" t="s">
        <v>30</v>
      </c>
      <c r="C200" s="14"/>
      <c r="D200" s="21">
        <v>32730.896481847099</v>
      </c>
      <c r="E200" s="21">
        <v>308.45736245089103</v>
      </c>
      <c r="F200" s="21">
        <f t="shared" si="307"/>
        <v>33039.353844297992</v>
      </c>
      <c r="G200" s="21">
        <v>32604.862364736498</v>
      </c>
      <c r="H200" s="21">
        <f t="shared" si="308"/>
        <v>434.49147956149318</v>
      </c>
      <c r="I200" s="20">
        <f t="shared" si="309"/>
        <v>434.49147956149318</v>
      </c>
      <c r="J200" s="20">
        <v>0</v>
      </c>
      <c r="K200" s="20">
        <v>0</v>
      </c>
      <c r="L200" s="20">
        <f t="shared" si="152"/>
        <v>0</v>
      </c>
      <c r="M200" s="15" t="s">
        <v>54</v>
      </c>
    </row>
    <row r="201" spans="1:13" collapsed="1" x14ac:dyDescent="0.25">
      <c r="A201" s="11"/>
      <c r="B201" s="11" t="s">
        <v>76</v>
      </c>
      <c r="C201" s="11" t="s">
        <v>77</v>
      </c>
      <c r="D201" s="19">
        <f>D202</f>
        <v>56219.193076526113</v>
      </c>
      <c r="E201" s="19">
        <f t="shared" ref="E201:K201" si="310">E202</f>
        <v>0</v>
      </c>
      <c r="F201" s="19">
        <f t="shared" si="310"/>
        <v>56219.193076526113</v>
      </c>
      <c r="G201" s="19">
        <f t="shared" si="310"/>
        <v>52469.627523004921</v>
      </c>
      <c r="H201" s="19">
        <f t="shared" si="310"/>
        <v>3749.565553521189</v>
      </c>
      <c r="I201" s="19">
        <f t="shared" si="310"/>
        <v>0</v>
      </c>
      <c r="J201" s="19">
        <f t="shared" si="310"/>
        <v>0</v>
      </c>
      <c r="K201" s="19">
        <f t="shared" si="310"/>
        <v>0</v>
      </c>
      <c r="L201" s="19">
        <f t="shared" ref="L201:L204" si="311">J201-K201</f>
        <v>0</v>
      </c>
    </row>
    <row r="202" spans="1:13" ht="15" hidden="1" customHeight="1" outlineLevel="1" collapsed="1" x14ac:dyDescent="0.25">
      <c r="A202" s="11"/>
      <c r="B202" s="11" t="s">
        <v>11</v>
      </c>
      <c r="C202" s="11"/>
      <c r="D202" s="19">
        <f>SUM(D203:D204)</f>
        <v>56219.193076526113</v>
      </c>
      <c r="E202" s="19">
        <f t="shared" ref="E202:K202" si="312">SUM(E203:E204)</f>
        <v>0</v>
      </c>
      <c r="F202" s="19">
        <f t="shared" si="312"/>
        <v>56219.193076526113</v>
      </c>
      <c r="G202" s="19">
        <f t="shared" si="312"/>
        <v>52469.627523004921</v>
      </c>
      <c r="H202" s="19">
        <f t="shared" si="312"/>
        <v>3749.565553521189</v>
      </c>
      <c r="I202" s="19">
        <f t="shared" si="312"/>
        <v>0</v>
      </c>
      <c r="J202" s="19">
        <f t="shared" si="312"/>
        <v>0</v>
      </c>
      <c r="K202" s="19">
        <f t="shared" si="312"/>
        <v>0</v>
      </c>
      <c r="L202" s="19">
        <f t="shared" si="311"/>
        <v>0</v>
      </c>
    </row>
    <row r="203" spans="1:13" s="15" customFormat="1" ht="15" hidden="1" customHeight="1" outlineLevel="2" x14ac:dyDescent="0.25">
      <c r="A203" s="14"/>
      <c r="B203" s="14" t="s">
        <v>29</v>
      </c>
      <c r="C203" s="14"/>
      <c r="D203" s="21">
        <v>55621.846732012498</v>
      </c>
      <c r="E203" s="21">
        <v>0</v>
      </c>
      <c r="F203" s="21">
        <f t="shared" ref="F203:F204" si="313">D203+E203</f>
        <v>55621.846732012498</v>
      </c>
      <c r="G203" s="21">
        <v>51906.272000055498</v>
      </c>
      <c r="H203" s="21">
        <f t="shared" ref="H203:H204" si="314">F203-G203</f>
        <v>3715.574731957</v>
      </c>
      <c r="I203" s="20">
        <v>0</v>
      </c>
      <c r="J203" s="20">
        <v>0</v>
      </c>
      <c r="K203" s="20">
        <v>0</v>
      </c>
      <c r="L203" s="20">
        <f t="shared" si="311"/>
        <v>0</v>
      </c>
    </row>
    <row r="204" spans="1:13" s="15" customFormat="1" ht="15" hidden="1" customHeight="1" outlineLevel="2" x14ac:dyDescent="0.25">
      <c r="A204" s="14"/>
      <c r="B204" s="14" t="s">
        <v>30</v>
      </c>
      <c r="C204" s="14"/>
      <c r="D204" s="21">
        <v>597.34634451361399</v>
      </c>
      <c r="E204" s="21">
        <v>0</v>
      </c>
      <c r="F204" s="21">
        <f t="shared" si="313"/>
        <v>597.34634451361399</v>
      </c>
      <c r="G204" s="21">
        <v>563.35552294942499</v>
      </c>
      <c r="H204" s="21">
        <f t="shared" si="314"/>
        <v>33.990821564188991</v>
      </c>
      <c r="I204" s="20">
        <v>0</v>
      </c>
      <c r="J204" s="20">
        <v>0</v>
      </c>
      <c r="K204" s="20">
        <v>0</v>
      </c>
      <c r="L204" s="20">
        <f t="shared" si="311"/>
        <v>0</v>
      </c>
    </row>
    <row r="205" spans="1:13" collapsed="1" x14ac:dyDescent="0.25">
      <c r="A205" s="11"/>
      <c r="B205" s="11" t="s">
        <v>55</v>
      </c>
      <c r="C205" s="11" t="s">
        <v>56</v>
      </c>
      <c r="D205" s="35">
        <f>D206</f>
        <v>5000</v>
      </c>
      <c r="E205" s="35">
        <f t="shared" ref="E205:K206" si="315">E206</f>
        <v>0</v>
      </c>
      <c r="F205" s="35">
        <f t="shared" si="315"/>
        <v>5000</v>
      </c>
      <c r="G205" s="35">
        <f t="shared" si="315"/>
        <v>0</v>
      </c>
      <c r="H205" s="35">
        <f t="shared" si="315"/>
        <v>5000</v>
      </c>
      <c r="I205" s="35">
        <f t="shared" si="315"/>
        <v>5000</v>
      </c>
      <c r="J205" s="35">
        <f t="shared" si="315"/>
        <v>0</v>
      </c>
      <c r="K205" s="35">
        <f t="shared" si="315"/>
        <v>0</v>
      </c>
      <c r="L205" s="35">
        <f t="shared" si="152"/>
        <v>0</v>
      </c>
    </row>
    <row r="206" spans="1:13" ht="15" hidden="1" customHeight="1" outlineLevel="1" collapsed="1" x14ac:dyDescent="0.25">
      <c r="A206" s="11"/>
      <c r="B206" s="11" t="s">
        <v>11</v>
      </c>
      <c r="C206" s="11"/>
      <c r="D206" s="19">
        <f>D207</f>
        <v>5000</v>
      </c>
      <c r="E206" s="19">
        <f t="shared" si="315"/>
        <v>0</v>
      </c>
      <c r="F206" s="19">
        <f t="shared" si="315"/>
        <v>5000</v>
      </c>
      <c r="G206" s="19">
        <f t="shared" si="315"/>
        <v>0</v>
      </c>
      <c r="H206" s="19">
        <f t="shared" si="315"/>
        <v>5000</v>
      </c>
      <c r="I206" s="19">
        <f t="shared" si="315"/>
        <v>5000</v>
      </c>
      <c r="J206" s="19">
        <f t="shared" si="315"/>
        <v>0</v>
      </c>
      <c r="K206" s="19">
        <f t="shared" si="315"/>
        <v>0</v>
      </c>
      <c r="L206" s="19">
        <f t="shared" si="152"/>
        <v>0</v>
      </c>
    </row>
    <row r="207" spans="1:13" s="15" customFormat="1" ht="15" hidden="1" customHeight="1" outlineLevel="2" x14ac:dyDescent="0.25">
      <c r="A207" s="14"/>
      <c r="B207" s="14" t="s">
        <v>29</v>
      </c>
      <c r="C207" s="14"/>
      <c r="D207" s="20">
        <v>5000</v>
      </c>
      <c r="E207" s="20">
        <v>0</v>
      </c>
      <c r="F207" s="21">
        <f t="shared" ref="F207" si="316">D207+E207</f>
        <v>5000</v>
      </c>
      <c r="G207" s="20">
        <v>0</v>
      </c>
      <c r="H207" s="21">
        <f t="shared" ref="H207" si="317">F207-G207</f>
        <v>5000</v>
      </c>
      <c r="I207" s="20">
        <f t="shared" ref="I207" si="318">H207</f>
        <v>5000</v>
      </c>
      <c r="J207" s="20">
        <v>0</v>
      </c>
      <c r="K207" s="20">
        <v>0</v>
      </c>
      <c r="L207" s="20">
        <f t="shared" si="152"/>
        <v>0</v>
      </c>
      <c r="M207" s="15" t="s">
        <v>57</v>
      </c>
    </row>
    <row r="208" spans="1:13" collapsed="1" x14ac:dyDescent="0.25">
      <c r="A208" s="11"/>
      <c r="B208" s="11" t="s">
        <v>58</v>
      </c>
      <c r="C208" s="11" t="s">
        <v>59</v>
      </c>
      <c r="D208" s="35">
        <f>D209</f>
        <v>60000</v>
      </c>
      <c r="E208" s="35">
        <f t="shared" ref="E208:K209" si="319">E209</f>
        <v>0</v>
      </c>
      <c r="F208" s="35">
        <f t="shared" si="319"/>
        <v>60000</v>
      </c>
      <c r="G208" s="35">
        <f t="shared" si="319"/>
        <v>60000</v>
      </c>
      <c r="H208" s="35">
        <f t="shared" si="319"/>
        <v>0</v>
      </c>
      <c r="I208" s="35">
        <f t="shared" si="319"/>
        <v>0</v>
      </c>
      <c r="J208" s="35">
        <f t="shared" si="319"/>
        <v>0</v>
      </c>
      <c r="K208" s="35">
        <f t="shared" si="319"/>
        <v>0</v>
      </c>
      <c r="L208" s="35">
        <f t="shared" si="152"/>
        <v>0</v>
      </c>
    </row>
    <row r="209" spans="1:13" ht="15" hidden="1" customHeight="1" outlineLevel="1" collapsed="1" x14ac:dyDescent="0.25">
      <c r="A209" s="11"/>
      <c r="B209" s="11" t="s">
        <v>11</v>
      </c>
      <c r="C209" s="11"/>
      <c r="D209" s="19">
        <f>D210</f>
        <v>60000</v>
      </c>
      <c r="E209" s="19">
        <f t="shared" si="319"/>
        <v>0</v>
      </c>
      <c r="F209" s="19">
        <f t="shared" si="319"/>
        <v>60000</v>
      </c>
      <c r="G209" s="19">
        <f t="shared" si="319"/>
        <v>60000</v>
      </c>
      <c r="H209" s="19">
        <f t="shared" si="319"/>
        <v>0</v>
      </c>
      <c r="I209" s="19">
        <f t="shared" si="319"/>
        <v>0</v>
      </c>
      <c r="J209" s="19">
        <f t="shared" si="319"/>
        <v>0</v>
      </c>
      <c r="K209" s="19">
        <f t="shared" si="319"/>
        <v>0</v>
      </c>
      <c r="L209" s="19">
        <f t="shared" ref="L209" si="320">J209-K209</f>
        <v>0</v>
      </c>
    </row>
    <row r="210" spans="1:13" s="15" customFormat="1" ht="15" hidden="1" customHeight="1" outlineLevel="2" x14ac:dyDescent="0.25">
      <c r="A210" s="14"/>
      <c r="B210" s="14" t="s">
        <v>29</v>
      </c>
      <c r="C210" s="14"/>
      <c r="D210" s="20">
        <v>60000</v>
      </c>
      <c r="E210" s="20">
        <v>0</v>
      </c>
      <c r="F210" s="21">
        <f t="shared" ref="F210" si="321">D210+E210</f>
        <v>60000</v>
      </c>
      <c r="G210" s="20">
        <v>60000</v>
      </c>
      <c r="H210" s="21">
        <f t="shared" ref="H210" si="322">F210-G210</f>
        <v>0</v>
      </c>
      <c r="I210" s="20">
        <f t="shared" ref="I210" si="323">H210</f>
        <v>0</v>
      </c>
      <c r="J210" s="20">
        <f t="shared" ref="J210" si="324">I210</f>
        <v>0</v>
      </c>
      <c r="K210" s="20">
        <v>0</v>
      </c>
      <c r="L210" s="20">
        <f t="shared" si="152"/>
        <v>0</v>
      </c>
    </row>
    <row r="211" spans="1:13" collapsed="1" x14ac:dyDescent="0.25">
      <c r="A211" s="11"/>
      <c r="B211" s="11" t="s">
        <v>64</v>
      </c>
      <c r="C211" s="11" t="s">
        <v>65</v>
      </c>
      <c r="D211" s="35">
        <f>D212</f>
        <v>926.126291826282</v>
      </c>
      <c r="E211" s="35">
        <f t="shared" ref="E211:K212" si="325">E212</f>
        <v>0</v>
      </c>
      <c r="F211" s="35">
        <f t="shared" si="325"/>
        <v>926.126291826282</v>
      </c>
      <c r="G211" s="35">
        <f t="shared" si="325"/>
        <v>220</v>
      </c>
      <c r="H211" s="35">
        <f t="shared" si="325"/>
        <v>706.126291826282</v>
      </c>
      <c r="I211" s="35">
        <f t="shared" si="325"/>
        <v>706.126291826282</v>
      </c>
      <c r="J211" s="35">
        <f t="shared" si="325"/>
        <v>0</v>
      </c>
      <c r="K211" s="35">
        <f t="shared" si="325"/>
        <v>0</v>
      </c>
      <c r="L211" s="35">
        <f t="shared" ref="L211:L247" si="326">J211-K211</f>
        <v>0</v>
      </c>
    </row>
    <row r="212" spans="1:13" ht="15" hidden="1" customHeight="1" outlineLevel="1" collapsed="1" x14ac:dyDescent="0.25">
      <c r="A212" s="11"/>
      <c r="B212" s="11" t="s">
        <v>11</v>
      </c>
      <c r="C212" s="11"/>
      <c r="D212" s="19">
        <f>D213</f>
        <v>926.126291826282</v>
      </c>
      <c r="E212" s="19">
        <f t="shared" si="325"/>
        <v>0</v>
      </c>
      <c r="F212" s="19">
        <f t="shared" si="325"/>
        <v>926.126291826282</v>
      </c>
      <c r="G212" s="19">
        <f t="shared" si="325"/>
        <v>220</v>
      </c>
      <c r="H212" s="19">
        <f t="shared" si="325"/>
        <v>706.126291826282</v>
      </c>
      <c r="I212" s="19">
        <f t="shared" si="325"/>
        <v>706.126291826282</v>
      </c>
      <c r="J212" s="19">
        <f t="shared" si="325"/>
        <v>0</v>
      </c>
      <c r="K212" s="19">
        <f t="shared" si="325"/>
        <v>0</v>
      </c>
      <c r="L212" s="19">
        <f t="shared" si="326"/>
        <v>0</v>
      </c>
    </row>
    <row r="213" spans="1:13" s="15" customFormat="1" ht="15" hidden="1" customHeight="1" outlineLevel="2" x14ac:dyDescent="0.25">
      <c r="A213" s="14"/>
      <c r="B213" s="14" t="s">
        <v>29</v>
      </c>
      <c r="C213" s="14"/>
      <c r="D213" s="20">
        <v>926.126291826282</v>
      </c>
      <c r="E213" s="20">
        <v>0</v>
      </c>
      <c r="F213" s="21">
        <f t="shared" ref="F213" si="327">D213+E213</f>
        <v>926.126291826282</v>
      </c>
      <c r="G213" s="20">
        <v>220</v>
      </c>
      <c r="H213" s="21">
        <f t="shared" ref="H213" si="328">F213-G213</f>
        <v>706.126291826282</v>
      </c>
      <c r="I213" s="20">
        <f t="shared" ref="I213" si="329">H213</f>
        <v>706.126291826282</v>
      </c>
      <c r="J213" s="20">
        <v>0</v>
      </c>
      <c r="K213" s="20">
        <v>0</v>
      </c>
      <c r="L213" s="20">
        <f t="shared" si="326"/>
        <v>0</v>
      </c>
      <c r="M213" s="15" t="s">
        <v>66</v>
      </c>
    </row>
    <row r="214" spans="1:13" collapsed="1" x14ac:dyDescent="0.25">
      <c r="A214" s="11"/>
      <c r="B214" s="11" t="s">
        <v>40</v>
      </c>
      <c r="C214" s="11" t="s">
        <v>41</v>
      </c>
      <c r="D214" s="35">
        <f>D215</f>
        <v>2936.3662951062797</v>
      </c>
      <c r="E214" s="35">
        <f t="shared" ref="E214:K214" si="330">E215</f>
        <v>0</v>
      </c>
      <c r="F214" s="35">
        <f t="shared" si="330"/>
        <v>2936.3662951062797</v>
      </c>
      <c r="G214" s="35">
        <f t="shared" si="330"/>
        <v>2664.301038512639</v>
      </c>
      <c r="H214" s="35">
        <f t="shared" si="330"/>
        <v>272.06525659364081</v>
      </c>
      <c r="I214" s="35">
        <f t="shared" si="330"/>
        <v>272.06525659364081</v>
      </c>
      <c r="J214" s="35">
        <f t="shared" si="330"/>
        <v>0</v>
      </c>
      <c r="K214" s="35">
        <f t="shared" si="330"/>
        <v>0</v>
      </c>
      <c r="L214" s="35">
        <f t="shared" si="326"/>
        <v>0</v>
      </c>
    </row>
    <row r="215" spans="1:13" ht="15" hidden="1" customHeight="1" outlineLevel="1" collapsed="1" x14ac:dyDescent="0.25">
      <c r="A215" s="11"/>
      <c r="B215" s="11" t="s">
        <v>12</v>
      </c>
      <c r="C215" s="11"/>
      <c r="D215" s="19">
        <f>SUM(D216:D217)</f>
        <v>2936.3662951062797</v>
      </c>
      <c r="E215" s="19">
        <f t="shared" ref="E215:K215" si="331">SUM(E216:E217)</f>
        <v>0</v>
      </c>
      <c r="F215" s="19">
        <f t="shared" si="331"/>
        <v>2936.3662951062797</v>
      </c>
      <c r="G215" s="19">
        <f t="shared" si="331"/>
        <v>2664.301038512639</v>
      </c>
      <c r="H215" s="19">
        <f t="shared" si="331"/>
        <v>272.06525659364081</v>
      </c>
      <c r="I215" s="19">
        <f t="shared" si="331"/>
        <v>272.06525659364081</v>
      </c>
      <c r="J215" s="19">
        <f t="shared" si="331"/>
        <v>0</v>
      </c>
      <c r="K215" s="19">
        <f t="shared" si="331"/>
        <v>0</v>
      </c>
      <c r="L215" s="19">
        <f t="shared" ref="L215" si="332">J215-K215</f>
        <v>0</v>
      </c>
    </row>
    <row r="216" spans="1:13" s="15" customFormat="1" ht="15" hidden="1" customHeight="1" outlineLevel="2" x14ac:dyDescent="0.25">
      <c r="A216" s="14"/>
      <c r="B216" s="14" t="s">
        <v>29</v>
      </c>
      <c r="C216" s="14"/>
      <c r="D216" s="20">
        <v>1102.2661379537999</v>
      </c>
      <c r="E216" s="20">
        <v>0</v>
      </c>
      <c r="F216" s="21">
        <f t="shared" ref="F216:F217" si="333">D216+E216</f>
        <v>1102.2661379537999</v>
      </c>
      <c r="G216" s="20">
        <v>964.41144158481904</v>
      </c>
      <c r="H216" s="21">
        <f t="shared" ref="H216:H217" si="334">F216-G216</f>
        <v>137.85469636898085</v>
      </c>
      <c r="I216" s="20">
        <f t="shared" ref="I216:I217" si="335">H216</f>
        <v>137.85469636898085</v>
      </c>
      <c r="J216" s="20">
        <v>0</v>
      </c>
      <c r="K216" s="20">
        <v>0</v>
      </c>
      <c r="L216" s="20">
        <f t="shared" si="326"/>
        <v>0</v>
      </c>
      <c r="M216" s="15" t="s">
        <v>54</v>
      </c>
    </row>
    <row r="217" spans="1:13" s="15" customFormat="1" ht="15" hidden="1" customHeight="1" outlineLevel="2" x14ac:dyDescent="0.25">
      <c r="A217" s="14"/>
      <c r="B217" s="14" t="s">
        <v>30</v>
      </c>
      <c r="C217" s="14"/>
      <c r="D217" s="20">
        <v>1834.1001571524801</v>
      </c>
      <c r="E217" s="20">
        <v>0</v>
      </c>
      <c r="F217" s="21">
        <f t="shared" si="333"/>
        <v>1834.1001571524801</v>
      </c>
      <c r="G217" s="20">
        <v>1699.8895969278201</v>
      </c>
      <c r="H217" s="21">
        <f t="shared" si="334"/>
        <v>134.21056022465996</v>
      </c>
      <c r="I217" s="20">
        <f t="shared" si="335"/>
        <v>134.21056022465996</v>
      </c>
      <c r="J217" s="20">
        <v>0</v>
      </c>
      <c r="K217" s="20">
        <v>0</v>
      </c>
      <c r="L217" s="20">
        <f t="shared" si="326"/>
        <v>0</v>
      </c>
      <c r="M217" s="15" t="s">
        <v>54</v>
      </c>
    </row>
    <row r="218" spans="1:13" collapsed="1" x14ac:dyDescent="0.25">
      <c r="A218" s="12"/>
      <c r="B218" s="11" t="s">
        <v>91</v>
      </c>
      <c r="C218" s="11" t="s">
        <v>92</v>
      </c>
      <c r="D218" s="35">
        <f>D219</f>
        <v>17248.7782647065</v>
      </c>
      <c r="E218" s="35">
        <f t="shared" ref="E218:K218" si="336">E219</f>
        <v>0</v>
      </c>
      <c r="F218" s="35">
        <f t="shared" si="336"/>
        <v>17248.7782647065</v>
      </c>
      <c r="G218" s="35">
        <f t="shared" si="336"/>
        <v>22103.745151259402</v>
      </c>
      <c r="H218" s="35">
        <f t="shared" si="336"/>
        <v>-4854.966886552902</v>
      </c>
      <c r="I218" s="35">
        <f t="shared" si="336"/>
        <v>0</v>
      </c>
      <c r="J218" s="35">
        <f t="shared" si="336"/>
        <v>0</v>
      </c>
      <c r="K218" s="35">
        <f t="shared" si="336"/>
        <v>0</v>
      </c>
      <c r="L218" s="35">
        <f t="shared" si="326"/>
        <v>0</v>
      </c>
    </row>
    <row r="219" spans="1:13" ht="15" hidden="1" customHeight="1" outlineLevel="1" collapsed="1" x14ac:dyDescent="0.25">
      <c r="A219" s="12"/>
      <c r="B219" s="11" t="s">
        <v>11</v>
      </c>
      <c r="C219" s="11"/>
      <c r="D219" s="19">
        <f t="shared" ref="D219:K219" si="337">SUM(D220:D220)</f>
        <v>17248.7782647065</v>
      </c>
      <c r="E219" s="19">
        <f t="shared" si="337"/>
        <v>0</v>
      </c>
      <c r="F219" s="19">
        <f t="shared" si="337"/>
        <v>17248.7782647065</v>
      </c>
      <c r="G219" s="19">
        <f t="shared" si="337"/>
        <v>22103.745151259402</v>
      </c>
      <c r="H219" s="19">
        <f t="shared" si="337"/>
        <v>-4854.966886552902</v>
      </c>
      <c r="I219" s="19">
        <f t="shared" si="337"/>
        <v>0</v>
      </c>
      <c r="J219" s="19">
        <f t="shared" si="337"/>
        <v>0</v>
      </c>
      <c r="K219" s="19">
        <f t="shared" si="337"/>
        <v>0</v>
      </c>
      <c r="L219" s="19">
        <f t="shared" si="326"/>
        <v>0</v>
      </c>
    </row>
    <row r="220" spans="1:13" s="15" customFormat="1" ht="15" hidden="1" customHeight="1" outlineLevel="2" x14ac:dyDescent="0.25">
      <c r="A220" s="14"/>
      <c r="B220" s="14" t="s">
        <v>29</v>
      </c>
      <c r="C220" s="14"/>
      <c r="D220" s="20">
        <v>17248.7782647065</v>
      </c>
      <c r="E220" s="20">
        <v>0</v>
      </c>
      <c r="F220" s="21">
        <f t="shared" ref="F220" si="338">D220+E220</f>
        <v>17248.7782647065</v>
      </c>
      <c r="G220" s="20">
        <v>22103.745151259402</v>
      </c>
      <c r="H220" s="21">
        <f t="shared" ref="H220" si="339">F220-G220</f>
        <v>-4854.966886552902</v>
      </c>
      <c r="I220" s="20">
        <v>0</v>
      </c>
      <c r="J220" s="20">
        <v>0</v>
      </c>
      <c r="K220" s="20">
        <v>0</v>
      </c>
      <c r="L220" s="20">
        <f t="shared" si="326"/>
        <v>0</v>
      </c>
    </row>
    <row r="221" spans="1:13" x14ac:dyDescent="0.25">
      <c r="A221" s="9" t="s">
        <v>9</v>
      </c>
      <c r="B221" s="9" t="s">
        <v>94</v>
      </c>
      <c r="C221" s="9"/>
      <c r="D221" s="17">
        <f t="shared" ref="D221:L221" si="340">D222+D243+D252</f>
        <v>0</v>
      </c>
      <c r="E221" s="17">
        <f t="shared" si="340"/>
        <v>0</v>
      </c>
      <c r="F221" s="17">
        <f t="shared" si="340"/>
        <v>0</v>
      </c>
      <c r="G221" s="17">
        <f t="shared" si="340"/>
        <v>0</v>
      </c>
      <c r="H221" s="17">
        <f t="shared" si="340"/>
        <v>0</v>
      </c>
      <c r="I221" s="17">
        <f t="shared" si="340"/>
        <v>0</v>
      </c>
      <c r="J221" s="28">
        <f>J222+J243+J252</f>
        <v>830767.30843727489</v>
      </c>
      <c r="K221" s="22">
        <f t="shared" si="340"/>
        <v>0</v>
      </c>
      <c r="L221" s="32">
        <f t="shared" si="340"/>
        <v>830767.30843727489</v>
      </c>
    </row>
    <row r="222" spans="1:13" x14ac:dyDescent="0.25">
      <c r="A222" s="10" t="s">
        <v>10</v>
      </c>
      <c r="B222" s="10" t="s">
        <v>95</v>
      </c>
      <c r="C222" s="10"/>
      <c r="D222" s="18">
        <f>D223+D227+D230+D237+D240+D234</f>
        <v>0</v>
      </c>
      <c r="E222" s="18">
        <f t="shared" ref="E222:L222" si="341">E223+E227+E230+E237+E240+E234</f>
        <v>0</v>
      </c>
      <c r="F222" s="18">
        <f t="shared" si="341"/>
        <v>0</v>
      </c>
      <c r="G222" s="18">
        <f t="shared" si="341"/>
        <v>0</v>
      </c>
      <c r="H222" s="18">
        <f t="shared" si="341"/>
        <v>0</v>
      </c>
      <c r="I222" s="18">
        <f t="shared" si="341"/>
        <v>0</v>
      </c>
      <c r="J222" s="27">
        <f>J223+J227+J230+J237+J240+J234</f>
        <v>615338.38931554789</v>
      </c>
      <c r="K222" s="23">
        <f t="shared" si="341"/>
        <v>0</v>
      </c>
      <c r="L222" s="33">
        <f t="shared" si="341"/>
        <v>615338.38931554789</v>
      </c>
    </row>
    <row r="223" spans="1:13" collapsed="1" x14ac:dyDescent="0.25">
      <c r="A223" s="11"/>
      <c r="B223" s="36" t="s">
        <v>89</v>
      </c>
      <c r="C223" s="11"/>
      <c r="D223" s="19">
        <f>D224</f>
        <v>0</v>
      </c>
      <c r="E223" s="19">
        <f t="shared" ref="E223:K223" si="342">E224</f>
        <v>0</v>
      </c>
      <c r="F223" s="19">
        <f t="shared" si="342"/>
        <v>0</v>
      </c>
      <c r="G223" s="19">
        <f t="shared" si="342"/>
        <v>0</v>
      </c>
      <c r="H223" s="19">
        <f t="shared" si="342"/>
        <v>0</v>
      </c>
      <c r="I223" s="19">
        <f t="shared" si="342"/>
        <v>0</v>
      </c>
      <c r="J223" s="38">
        <f t="shared" si="342"/>
        <v>148591.3025914492</v>
      </c>
      <c r="K223" s="19">
        <f t="shared" si="342"/>
        <v>0</v>
      </c>
      <c r="L223" s="19">
        <f t="shared" si="326"/>
        <v>148591.3025914492</v>
      </c>
    </row>
    <row r="224" spans="1:13" ht="15" hidden="1" customHeight="1" outlineLevel="1" collapsed="1" x14ac:dyDescent="0.25">
      <c r="A224" s="11"/>
      <c r="B224" s="11" t="s">
        <v>11</v>
      </c>
      <c r="C224" s="11"/>
      <c r="D224" s="19">
        <f>SUM(D225:D226)</f>
        <v>0</v>
      </c>
      <c r="E224" s="19">
        <f t="shared" ref="E224:K224" si="343">SUM(E225:E226)</f>
        <v>0</v>
      </c>
      <c r="F224" s="19">
        <f t="shared" si="343"/>
        <v>0</v>
      </c>
      <c r="G224" s="19">
        <f t="shared" si="343"/>
        <v>0</v>
      </c>
      <c r="H224" s="19">
        <f t="shared" si="343"/>
        <v>0</v>
      </c>
      <c r="I224" s="19">
        <f t="shared" si="343"/>
        <v>0</v>
      </c>
      <c r="J224" s="38">
        <f t="shared" si="343"/>
        <v>148591.3025914492</v>
      </c>
      <c r="K224" s="19">
        <f t="shared" si="343"/>
        <v>0</v>
      </c>
      <c r="L224" s="19">
        <f t="shared" si="326"/>
        <v>148591.3025914492</v>
      </c>
    </row>
    <row r="225" spans="1:12" s="15" customFormat="1" ht="15" hidden="1" customHeight="1" outlineLevel="2" x14ac:dyDescent="0.25">
      <c r="A225" s="14"/>
      <c r="B225" s="14" t="s">
        <v>29</v>
      </c>
      <c r="C225" s="14"/>
      <c r="D225" s="21">
        <v>0</v>
      </c>
      <c r="E225" s="21">
        <v>0</v>
      </c>
      <c r="F225" s="21">
        <f t="shared" ref="F225:F226" si="344">D225+E225</f>
        <v>0</v>
      </c>
      <c r="G225" s="21">
        <v>0</v>
      </c>
      <c r="H225" s="21">
        <f t="shared" ref="H225:H226" si="345">F225-G225</f>
        <v>0</v>
      </c>
      <c r="I225" s="20">
        <f t="shared" ref="I225:I226" si="346">H225</f>
        <v>0</v>
      </c>
      <c r="J225" s="40">
        <v>148275.81928981299</v>
      </c>
      <c r="K225" s="20">
        <v>0</v>
      </c>
      <c r="L225" s="20">
        <f t="shared" si="326"/>
        <v>148275.81928981299</v>
      </c>
    </row>
    <row r="226" spans="1:12" s="15" customFormat="1" ht="15" hidden="1" customHeight="1" outlineLevel="2" x14ac:dyDescent="0.25">
      <c r="A226" s="14"/>
      <c r="B226" s="14" t="s">
        <v>30</v>
      </c>
      <c r="C226" s="14"/>
      <c r="D226" s="21">
        <v>0</v>
      </c>
      <c r="E226" s="21">
        <v>0</v>
      </c>
      <c r="F226" s="21">
        <f t="shared" si="344"/>
        <v>0</v>
      </c>
      <c r="G226" s="21">
        <v>0</v>
      </c>
      <c r="H226" s="21">
        <f t="shared" si="345"/>
        <v>0</v>
      </c>
      <c r="I226" s="20">
        <f t="shared" si="346"/>
        <v>0</v>
      </c>
      <c r="J226" s="40">
        <v>315.48330163622097</v>
      </c>
      <c r="K226" s="20">
        <v>0</v>
      </c>
      <c r="L226" s="20">
        <f t="shared" si="326"/>
        <v>315.48330163622097</v>
      </c>
    </row>
    <row r="227" spans="1:12" collapsed="1" x14ac:dyDescent="0.25">
      <c r="A227" s="11"/>
      <c r="B227" s="11" t="s">
        <v>55</v>
      </c>
      <c r="C227" s="11" t="s">
        <v>56</v>
      </c>
      <c r="D227" s="35">
        <f>D228</f>
        <v>0</v>
      </c>
      <c r="E227" s="35">
        <f t="shared" ref="E227:K228" si="347">E228</f>
        <v>0</v>
      </c>
      <c r="F227" s="35">
        <f t="shared" si="347"/>
        <v>0</v>
      </c>
      <c r="G227" s="35">
        <f t="shared" si="347"/>
        <v>0</v>
      </c>
      <c r="H227" s="35">
        <f t="shared" si="347"/>
        <v>0</v>
      </c>
      <c r="I227" s="35">
        <f t="shared" si="347"/>
        <v>0</v>
      </c>
      <c r="J227" s="39">
        <f t="shared" si="347"/>
        <v>45015</v>
      </c>
      <c r="K227" s="35">
        <f t="shared" si="347"/>
        <v>0</v>
      </c>
      <c r="L227" s="35">
        <f t="shared" si="326"/>
        <v>45015</v>
      </c>
    </row>
    <row r="228" spans="1:12" ht="15" hidden="1" customHeight="1" outlineLevel="1" collapsed="1" x14ac:dyDescent="0.25">
      <c r="A228" s="11"/>
      <c r="B228" s="11" t="s">
        <v>11</v>
      </c>
      <c r="C228" s="11"/>
      <c r="D228" s="35">
        <f>D229</f>
        <v>0</v>
      </c>
      <c r="E228" s="35">
        <f t="shared" si="347"/>
        <v>0</v>
      </c>
      <c r="F228" s="35">
        <f t="shared" si="347"/>
        <v>0</v>
      </c>
      <c r="G228" s="35">
        <f t="shared" si="347"/>
        <v>0</v>
      </c>
      <c r="H228" s="35">
        <f t="shared" si="347"/>
        <v>0</v>
      </c>
      <c r="I228" s="35">
        <f t="shared" si="347"/>
        <v>0</v>
      </c>
      <c r="J228" s="39">
        <f t="shared" si="347"/>
        <v>45015</v>
      </c>
      <c r="K228" s="35">
        <f t="shared" si="347"/>
        <v>0</v>
      </c>
      <c r="L228" s="35">
        <f t="shared" si="326"/>
        <v>45015</v>
      </c>
    </row>
    <row r="229" spans="1:12" s="15" customFormat="1" ht="15" hidden="1" customHeight="1" outlineLevel="2" x14ac:dyDescent="0.25">
      <c r="A229" s="14"/>
      <c r="B229" s="14" t="s">
        <v>29</v>
      </c>
      <c r="C229" s="14"/>
      <c r="D229" s="20">
        <v>0</v>
      </c>
      <c r="E229" s="20">
        <v>0</v>
      </c>
      <c r="F229" s="21">
        <f t="shared" ref="F229" si="348">D229+E229</f>
        <v>0</v>
      </c>
      <c r="G229" s="20">
        <v>0</v>
      </c>
      <c r="H229" s="21">
        <f t="shared" ref="H229" si="349">F229-G229</f>
        <v>0</v>
      </c>
      <c r="I229" s="20">
        <f t="shared" ref="I229" si="350">H229</f>
        <v>0</v>
      </c>
      <c r="J229" s="40">
        <v>45015</v>
      </c>
      <c r="K229" s="20">
        <v>0</v>
      </c>
      <c r="L229" s="20">
        <f t="shared" si="326"/>
        <v>45015</v>
      </c>
    </row>
    <row r="230" spans="1:12" collapsed="1" x14ac:dyDescent="0.25">
      <c r="A230" s="11"/>
      <c r="B230" s="11" t="s">
        <v>40</v>
      </c>
      <c r="C230" s="11" t="s">
        <v>41</v>
      </c>
      <c r="D230" s="35">
        <f>D231</f>
        <v>0</v>
      </c>
      <c r="E230" s="35">
        <f t="shared" ref="E230:K230" si="351">E231</f>
        <v>0</v>
      </c>
      <c r="F230" s="35">
        <f t="shared" si="351"/>
        <v>0</v>
      </c>
      <c r="G230" s="35">
        <f t="shared" si="351"/>
        <v>0</v>
      </c>
      <c r="H230" s="35">
        <f t="shared" si="351"/>
        <v>0</v>
      </c>
      <c r="I230" s="35">
        <f t="shared" si="351"/>
        <v>0</v>
      </c>
      <c r="J230" s="39">
        <f t="shared" si="351"/>
        <v>1779.396704168742</v>
      </c>
      <c r="K230" s="35">
        <f t="shared" si="351"/>
        <v>0</v>
      </c>
      <c r="L230" s="35">
        <f t="shared" si="326"/>
        <v>1779.396704168742</v>
      </c>
    </row>
    <row r="231" spans="1:12" ht="15" hidden="1" customHeight="1" outlineLevel="1" collapsed="1" x14ac:dyDescent="0.25">
      <c r="A231" s="11"/>
      <c r="B231" s="11" t="s">
        <v>12</v>
      </c>
      <c r="C231" s="11"/>
      <c r="D231" s="35">
        <f>SUM(D232:D233)</f>
        <v>0</v>
      </c>
      <c r="E231" s="35">
        <f t="shared" ref="E231:K231" si="352">SUM(E232:E233)</f>
        <v>0</v>
      </c>
      <c r="F231" s="35">
        <f t="shared" si="352"/>
        <v>0</v>
      </c>
      <c r="G231" s="35">
        <f t="shared" si="352"/>
        <v>0</v>
      </c>
      <c r="H231" s="35">
        <f t="shared" si="352"/>
        <v>0</v>
      </c>
      <c r="I231" s="35">
        <f t="shared" si="352"/>
        <v>0</v>
      </c>
      <c r="J231" s="35">
        <f t="shared" si="352"/>
        <v>1779.396704168742</v>
      </c>
      <c r="K231" s="35">
        <f t="shared" si="352"/>
        <v>0</v>
      </c>
      <c r="L231" s="35">
        <f t="shared" si="326"/>
        <v>1779.396704168742</v>
      </c>
    </row>
    <row r="232" spans="1:12" s="15" customFormat="1" ht="15" hidden="1" customHeight="1" outlineLevel="2" x14ac:dyDescent="0.25">
      <c r="A232" s="14"/>
      <c r="B232" s="14" t="s">
        <v>29</v>
      </c>
      <c r="C232" s="14"/>
      <c r="D232" s="20">
        <v>0</v>
      </c>
      <c r="E232" s="20">
        <v>0</v>
      </c>
      <c r="F232" s="21">
        <f t="shared" ref="F232:F233" si="353">D232+E232</f>
        <v>0</v>
      </c>
      <c r="G232" s="20">
        <v>0</v>
      </c>
      <c r="H232" s="21">
        <f t="shared" ref="H232:H233" si="354">F232-G232</f>
        <v>0</v>
      </c>
      <c r="I232" s="20">
        <f t="shared" ref="I232:I233" si="355">H232</f>
        <v>0</v>
      </c>
      <c r="J232" s="20">
        <v>826.67419025108995</v>
      </c>
      <c r="K232" s="20">
        <v>0</v>
      </c>
      <c r="L232" s="20">
        <f t="shared" si="326"/>
        <v>826.67419025108995</v>
      </c>
    </row>
    <row r="233" spans="1:12" s="15" customFormat="1" ht="15" hidden="1" customHeight="1" outlineLevel="2" x14ac:dyDescent="0.25">
      <c r="A233" s="14"/>
      <c r="B233" s="14" t="s">
        <v>30</v>
      </c>
      <c r="C233" s="14"/>
      <c r="D233" s="20">
        <v>0</v>
      </c>
      <c r="E233" s="20">
        <v>0</v>
      </c>
      <c r="F233" s="21">
        <f t="shared" si="353"/>
        <v>0</v>
      </c>
      <c r="G233" s="20">
        <v>0</v>
      </c>
      <c r="H233" s="21">
        <f t="shared" si="354"/>
        <v>0</v>
      </c>
      <c r="I233" s="20">
        <f t="shared" si="355"/>
        <v>0</v>
      </c>
      <c r="J233" s="20">
        <v>952.72251391765201</v>
      </c>
      <c r="K233" s="20">
        <v>0</v>
      </c>
      <c r="L233" s="20">
        <f t="shared" si="326"/>
        <v>952.72251391765201</v>
      </c>
    </row>
    <row r="234" spans="1:12" collapsed="1" x14ac:dyDescent="0.25">
      <c r="A234" s="11"/>
      <c r="B234" s="11" t="s">
        <v>46</v>
      </c>
      <c r="C234" s="11" t="s">
        <v>47</v>
      </c>
      <c r="D234" s="35">
        <f>D235</f>
        <v>0</v>
      </c>
      <c r="E234" s="35">
        <f t="shared" ref="E234:K235" si="356">E235</f>
        <v>0</v>
      </c>
      <c r="F234" s="35">
        <f t="shared" si="356"/>
        <v>0</v>
      </c>
      <c r="G234" s="35">
        <f t="shared" si="356"/>
        <v>0</v>
      </c>
      <c r="H234" s="35">
        <f t="shared" si="356"/>
        <v>0</v>
      </c>
      <c r="I234" s="35">
        <f t="shared" si="356"/>
        <v>0</v>
      </c>
      <c r="J234" s="35">
        <f t="shared" si="356"/>
        <v>400000</v>
      </c>
      <c r="K234" s="35">
        <f t="shared" si="356"/>
        <v>0</v>
      </c>
      <c r="L234" s="35">
        <f t="shared" si="326"/>
        <v>400000</v>
      </c>
    </row>
    <row r="235" spans="1:12" ht="15" hidden="1" customHeight="1" outlineLevel="1" collapsed="1" x14ac:dyDescent="0.25">
      <c r="A235" s="11"/>
      <c r="B235" s="11" t="s">
        <v>11</v>
      </c>
      <c r="C235" s="11"/>
      <c r="D235" s="35">
        <f>D236</f>
        <v>0</v>
      </c>
      <c r="E235" s="35">
        <f t="shared" si="356"/>
        <v>0</v>
      </c>
      <c r="F235" s="35">
        <f t="shared" si="356"/>
        <v>0</v>
      </c>
      <c r="G235" s="35">
        <f t="shared" si="356"/>
        <v>0</v>
      </c>
      <c r="H235" s="35">
        <f t="shared" si="356"/>
        <v>0</v>
      </c>
      <c r="I235" s="35">
        <f t="shared" si="356"/>
        <v>0</v>
      </c>
      <c r="J235" s="35">
        <f t="shared" si="356"/>
        <v>400000</v>
      </c>
      <c r="K235" s="35">
        <f t="shared" si="356"/>
        <v>0</v>
      </c>
      <c r="L235" s="35">
        <f t="shared" si="326"/>
        <v>400000</v>
      </c>
    </row>
    <row r="236" spans="1:12" s="15" customFormat="1" ht="15" hidden="1" customHeight="1" outlineLevel="2" x14ac:dyDescent="0.25">
      <c r="A236" s="14"/>
      <c r="B236" s="14" t="s">
        <v>29</v>
      </c>
      <c r="C236" s="14"/>
      <c r="D236" s="20">
        <v>0</v>
      </c>
      <c r="E236" s="20">
        <v>0</v>
      </c>
      <c r="F236" s="21">
        <f t="shared" ref="F236" si="357">D236+E236</f>
        <v>0</v>
      </c>
      <c r="G236" s="20">
        <v>0</v>
      </c>
      <c r="H236" s="21">
        <f t="shared" ref="H236" si="358">F236-G236</f>
        <v>0</v>
      </c>
      <c r="I236" s="20">
        <f t="shared" ref="I236" si="359">H236</f>
        <v>0</v>
      </c>
      <c r="J236" s="20">
        <v>400000</v>
      </c>
      <c r="K236" s="20">
        <v>0</v>
      </c>
      <c r="L236" s="20">
        <f t="shared" si="326"/>
        <v>400000</v>
      </c>
    </row>
    <row r="237" spans="1:12" collapsed="1" x14ac:dyDescent="0.25">
      <c r="A237" s="11"/>
      <c r="B237" s="11" t="s">
        <v>58</v>
      </c>
      <c r="C237" s="11" t="s">
        <v>59</v>
      </c>
      <c r="D237" s="35">
        <f>D238</f>
        <v>0</v>
      </c>
      <c r="E237" s="35">
        <f t="shared" ref="E237:K238" si="360">E238</f>
        <v>0</v>
      </c>
      <c r="F237" s="35">
        <f t="shared" si="360"/>
        <v>0</v>
      </c>
      <c r="G237" s="35">
        <f t="shared" si="360"/>
        <v>0</v>
      </c>
      <c r="H237" s="35">
        <f t="shared" si="360"/>
        <v>0</v>
      </c>
      <c r="I237" s="35">
        <f t="shared" si="360"/>
        <v>0</v>
      </c>
      <c r="J237" s="35">
        <f t="shared" si="360"/>
        <v>19323.890019929997</v>
      </c>
      <c r="K237" s="35">
        <f t="shared" si="360"/>
        <v>0</v>
      </c>
      <c r="L237" s="35">
        <f t="shared" si="326"/>
        <v>19323.890019929997</v>
      </c>
    </row>
    <row r="238" spans="1:12" ht="15" hidden="1" customHeight="1" outlineLevel="1" collapsed="1" x14ac:dyDescent="0.25">
      <c r="A238" s="11"/>
      <c r="B238" s="11" t="s">
        <v>11</v>
      </c>
      <c r="C238" s="11"/>
      <c r="D238" s="35">
        <f>D239</f>
        <v>0</v>
      </c>
      <c r="E238" s="35">
        <f t="shared" si="360"/>
        <v>0</v>
      </c>
      <c r="F238" s="35">
        <f t="shared" si="360"/>
        <v>0</v>
      </c>
      <c r="G238" s="35">
        <f t="shared" si="360"/>
        <v>0</v>
      </c>
      <c r="H238" s="35">
        <f t="shared" si="360"/>
        <v>0</v>
      </c>
      <c r="I238" s="35">
        <f t="shared" si="360"/>
        <v>0</v>
      </c>
      <c r="J238" s="35">
        <f t="shared" si="360"/>
        <v>19323.890019929997</v>
      </c>
      <c r="K238" s="35">
        <f t="shared" si="360"/>
        <v>0</v>
      </c>
      <c r="L238" s="35">
        <f t="shared" si="326"/>
        <v>19323.890019929997</v>
      </c>
    </row>
    <row r="239" spans="1:12" s="15" customFormat="1" ht="15" hidden="1" customHeight="1" outlineLevel="2" x14ac:dyDescent="0.25">
      <c r="A239" s="14"/>
      <c r="B239" s="14" t="s">
        <v>29</v>
      </c>
      <c r="C239" s="14"/>
      <c r="D239" s="20">
        <v>0</v>
      </c>
      <c r="E239" s="20">
        <v>0</v>
      </c>
      <c r="F239" s="21">
        <f t="shared" ref="F239" si="361">D239+E239</f>
        <v>0</v>
      </c>
      <c r="G239" s="20">
        <v>0</v>
      </c>
      <c r="H239" s="21">
        <f t="shared" ref="H239" si="362">F239-G239</f>
        <v>0</v>
      </c>
      <c r="I239" s="20">
        <f t="shared" ref="I239" si="363">H239</f>
        <v>0</v>
      </c>
      <c r="J239" s="20">
        <v>19323.890019929997</v>
      </c>
      <c r="K239" s="20">
        <v>0</v>
      </c>
      <c r="L239" s="20">
        <f t="shared" si="326"/>
        <v>19323.890019929997</v>
      </c>
    </row>
    <row r="240" spans="1:12" collapsed="1" x14ac:dyDescent="0.25">
      <c r="A240" s="11"/>
      <c r="B240" s="11" t="s">
        <v>72</v>
      </c>
      <c r="C240" s="11" t="s">
        <v>73</v>
      </c>
      <c r="D240" s="35">
        <f>D241</f>
        <v>0</v>
      </c>
      <c r="E240" s="35">
        <f t="shared" ref="E240:K240" si="364">E241</f>
        <v>0</v>
      </c>
      <c r="F240" s="35">
        <f t="shared" si="364"/>
        <v>0</v>
      </c>
      <c r="G240" s="35">
        <f t="shared" si="364"/>
        <v>0</v>
      </c>
      <c r="H240" s="35">
        <f t="shared" si="364"/>
        <v>0</v>
      </c>
      <c r="I240" s="35">
        <f t="shared" si="364"/>
        <v>0</v>
      </c>
      <c r="J240" s="35">
        <f t="shared" si="364"/>
        <v>628.80000000000291</v>
      </c>
      <c r="K240" s="35">
        <f t="shared" si="364"/>
        <v>0</v>
      </c>
      <c r="L240" s="35">
        <f t="shared" si="326"/>
        <v>628.80000000000291</v>
      </c>
    </row>
    <row r="241" spans="1:12" ht="15" hidden="1" customHeight="1" outlineLevel="1" collapsed="1" x14ac:dyDescent="0.25">
      <c r="A241" s="11"/>
      <c r="B241" s="11" t="s">
        <v>11</v>
      </c>
      <c r="C241" s="11"/>
      <c r="D241" s="19">
        <f t="shared" ref="D241:K241" si="365">SUM(D242:D242)</f>
        <v>0</v>
      </c>
      <c r="E241" s="19">
        <f t="shared" si="365"/>
        <v>0</v>
      </c>
      <c r="F241" s="19">
        <f t="shared" si="365"/>
        <v>0</v>
      </c>
      <c r="G241" s="19">
        <f t="shared" si="365"/>
        <v>0</v>
      </c>
      <c r="H241" s="19">
        <f t="shared" si="365"/>
        <v>0</v>
      </c>
      <c r="I241" s="19">
        <f t="shared" si="365"/>
        <v>0</v>
      </c>
      <c r="J241" s="19">
        <f t="shared" si="365"/>
        <v>628.80000000000291</v>
      </c>
      <c r="K241" s="19">
        <f t="shared" si="365"/>
        <v>0</v>
      </c>
      <c r="L241" s="19">
        <f t="shared" si="326"/>
        <v>628.80000000000291</v>
      </c>
    </row>
    <row r="242" spans="1:12" s="15" customFormat="1" ht="15" hidden="1" customHeight="1" outlineLevel="2" x14ac:dyDescent="0.25">
      <c r="A242" s="14"/>
      <c r="B242" s="14" t="s">
        <v>29</v>
      </c>
      <c r="C242" s="14"/>
      <c r="D242" s="20">
        <v>0</v>
      </c>
      <c r="E242" s="20">
        <v>0</v>
      </c>
      <c r="F242" s="21">
        <f t="shared" ref="F242" si="366">D242+E242</f>
        <v>0</v>
      </c>
      <c r="G242" s="20">
        <v>0</v>
      </c>
      <c r="H242" s="21">
        <f t="shared" ref="H242" si="367">F242-G242</f>
        <v>0</v>
      </c>
      <c r="I242" s="20">
        <f t="shared" ref="I242" si="368">H242</f>
        <v>0</v>
      </c>
      <c r="J242" s="20">
        <v>628.80000000000291</v>
      </c>
      <c r="K242" s="20">
        <v>0</v>
      </c>
      <c r="L242" s="20">
        <f t="shared" si="326"/>
        <v>628.80000000000291</v>
      </c>
    </row>
    <row r="243" spans="1:12" x14ac:dyDescent="0.25">
      <c r="A243" s="10" t="s">
        <v>10</v>
      </c>
      <c r="B243" s="10" t="s">
        <v>93</v>
      </c>
      <c r="C243" s="10"/>
      <c r="D243" s="18">
        <f>D244+D248</f>
        <v>0</v>
      </c>
      <c r="E243" s="18">
        <f t="shared" ref="E243:I243" si="369">E244+E248</f>
        <v>0</v>
      </c>
      <c r="F243" s="18">
        <f t="shared" si="369"/>
        <v>0</v>
      </c>
      <c r="G243" s="18">
        <f t="shared" si="369"/>
        <v>0</v>
      </c>
      <c r="H243" s="18">
        <f t="shared" si="369"/>
        <v>0</v>
      </c>
      <c r="I243" s="18">
        <f t="shared" si="369"/>
        <v>0</v>
      </c>
      <c r="J243" s="27">
        <f t="shared" ref="J243" si="370">J244+J248</f>
        <v>204286.26847899242</v>
      </c>
      <c r="K243" s="23">
        <f t="shared" ref="K243" si="371">K244+K248</f>
        <v>0</v>
      </c>
      <c r="L243" s="33">
        <f t="shared" ref="L243" si="372">L244+L248</f>
        <v>204286.26847899242</v>
      </c>
    </row>
    <row r="244" spans="1:12" collapsed="1" x14ac:dyDescent="0.25">
      <c r="A244" s="11"/>
      <c r="B244" s="36" t="s">
        <v>89</v>
      </c>
      <c r="C244" s="11"/>
      <c r="D244" s="19">
        <f>D245</f>
        <v>0</v>
      </c>
      <c r="E244" s="19">
        <f t="shared" ref="E244:K244" si="373">E245</f>
        <v>0</v>
      </c>
      <c r="F244" s="19">
        <f t="shared" si="373"/>
        <v>0</v>
      </c>
      <c r="G244" s="19">
        <f t="shared" si="373"/>
        <v>0</v>
      </c>
      <c r="H244" s="19">
        <f t="shared" si="373"/>
        <v>0</v>
      </c>
      <c r="I244" s="19">
        <f t="shared" si="373"/>
        <v>0</v>
      </c>
      <c r="J244" s="38">
        <f t="shared" si="373"/>
        <v>181434.66454463589</v>
      </c>
      <c r="K244" s="19">
        <f t="shared" si="373"/>
        <v>0</v>
      </c>
      <c r="L244" s="19">
        <f t="shared" si="326"/>
        <v>181434.66454463589</v>
      </c>
    </row>
    <row r="245" spans="1:12" ht="15" hidden="1" customHeight="1" outlineLevel="1" collapsed="1" x14ac:dyDescent="0.25">
      <c r="A245" s="11"/>
      <c r="B245" s="11" t="s">
        <v>11</v>
      </c>
      <c r="C245" s="11"/>
      <c r="D245" s="19">
        <f>SUM(D246:D247)</f>
        <v>0</v>
      </c>
      <c r="E245" s="19">
        <f t="shared" ref="E245:K245" si="374">SUM(E246:E247)</f>
        <v>0</v>
      </c>
      <c r="F245" s="19">
        <f t="shared" si="374"/>
        <v>0</v>
      </c>
      <c r="G245" s="19">
        <f t="shared" si="374"/>
        <v>0</v>
      </c>
      <c r="H245" s="19">
        <f t="shared" si="374"/>
        <v>0</v>
      </c>
      <c r="I245" s="19">
        <f t="shared" si="374"/>
        <v>0</v>
      </c>
      <c r="J245" s="38">
        <f t="shared" si="374"/>
        <v>181434.66454463589</v>
      </c>
      <c r="K245" s="19">
        <f t="shared" si="374"/>
        <v>0</v>
      </c>
      <c r="L245" s="19">
        <f t="shared" si="326"/>
        <v>181434.66454463589</v>
      </c>
    </row>
    <row r="246" spans="1:12" s="15" customFormat="1" ht="15" hidden="1" customHeight="1" outlineLevel="2" x14ac:dyDescent="0.25">
      <c r="A246" s="14"/>
      <c r="B246" s="14" t="s">
        <v>29</v>
      </c>
      <c r="C246" s="14"/>
      <c r="D246" s="21">
        <v>0</v>
      </c>
      <c r="E246" s="21">
        <v>0</v>
      </c>
      <c r="F246" s="21">
        <f t="shared" ref="F246:F247" si="375">D246+E246</f>
        <v>0</v>
      </c>
      <c r="G246" s="21">
        <v>0</v>
      </c>
      <c r="H246" s="21">
        <f t="shared" ref="H246:H247" si="376">F246-G246</f>
        <v>0</v>
      </c>
      <c r="I246" s="20">
        <f t="shared" ref="I246:I247" si="377">H246</f>
        <v>0</v>
      </c>
      <c r="J246" s="40">
        <v>143366.20574769299</v>
      </c>
      <c r="K246" s="20">
        <v>0</v>
      </c>
      <c r="L246" s="20">
        <f t="shared" si="326"/>
        <v>143366.20574769299</v>
      </c>
    </row>
    <row r="247" spans="1:12" s="15" customFormat="1" ht="15" hidden="1" customHeight="1" outlineLevel="2" x14ac:dyDescent="0.25">
      <c r="A247" s="14"/>
      <c r="B247" s="14" t="s">
        <v>30</v>
      </c>
      <c r="C247" s="14"/>
      <c r="D247" s="21">
        <v>0</v>
      </c>
      <c r="E247" s="21">
        <v>0</v>
      </c>
      <c r="F247" s="21">
        <f t="shared" si="375"/>
        <v>0</v>
      </c>
      <c r="G247" s="21">
        <v>0</v>
      </c>
      <c r="H247" s="21">
        <f t="shared" si="376"/>
        <v>0</v>
      </c>
      <c r="I247" s="20">
        <f t="shared" si="377"/>
        <v>0</v>
      </c>
      <c r="J247" s="40">
        <v>38068.458796942898</v>
      </c>
      <c r="K247" s="20">
        <v>0</v>
      </c>
      <c r="L247" s="20">
        <f t="shared" si="326"/>
        <v>38068.458796942898</v>
      </c>
    </row>
    <row r="248" spans="1:12" collapsed="1" x14ac:dyDescent="0.25">
      <c r="A248" s="11"/>
      <c r="B248" s="11" t="s">
        <v>40</v>
      </c>
      <c r="C248" s="11" t="s">
        <v>41</v>
      </c>
      <c r="D248" s="35">
        <f>D249</f>
        <v>0</v>
      </c>
      <c r="E248" s="35">
        <f t="shared" ref="E248:K248" si="378">E249</f>
        <v>0</v>
      </c>
      <c r="F248" s="35">
        <f t="shared" si="378"/>
        <v>0</v>
      </c>
      <c r="G248" s="35">
        <f t="shared" si="378"/>
        <v>0</v>
      </c>
      <c r="H248" s="35">
        <f t="shared" si="378"/>
        <v>0</v>
      </c>
      <c r="I248" s="35">
        <f t="shared" si="378"/>
        <v>0</v>
      </c>
      <c r="J248" s="39">
        <f t="shared" si="378"/>
        <v>22851.603934356539</v>
      </c>
      <c r="K248" s="35">
        <f t="shared" si="378"/>
        <v>0</v>
      </c>
      <c r="L248" s="35">
        <f t="shared" ref="L248:L251" si="379">J248-K248</f>
        <v>22851.603934356539</v>
      </c>
    </row>
    <row r="249" spans="1:12" ht="15" hidden="1" customHeight="1" outlineLevel="1" collapsed="1" x14ac:dyDescent="0.25">
      <c r="A249" s="11"/>
      <c r="B249" s="11" t="s">
        <v>12</v>
      </c>
      <c r="C249" s="11"/>
      <c r="D249" s="19">
        <f>SUM(D250:D251)</f>
        <v>0</v>
      </c>
      <c r="E249" s="19">
        <f t="shared" ref="E249:K249" si="380">SUM(E250:E251)</f>
        <v>0</v>
      </c>
      <c r="F249" s="19">
        <f t="shared" si="380"/>
        <v>0</v>
      </c>
      <c r="G249" s="19">
        <f t="shared" si="380"/>
        <v>0</v>
      </c>
      <c r="H249" s="19">
        <f t="shared" si="380"/>
        <v>0</v>
      </c>
      <c r="I249" s="19">
        <f t="shared" si="380"/>
        <v>0</v>
      </c>
      <c r="J249" s="19">
        <f t="shared" si="380"/>
        <v>22851.603934356539</v>
      </c>
      <c r="K249" s="19">
        <f t="shared" si="380"/>
        <v>0</v>
      </c>
      <c r="L249" s="19">
        <f t="shared" si="379"/>
        <v>22851.603934356539</v>
      </c>
    </row>
    <row r="250" spans="1:12" s="15" customFormat="1" ht="15" hidden="1" customHeight="1" outlineLevel="2" x14ac:dyDescent="0.25">
      <c r="A250" s="14"/>
      <c r="B250" s="14" t="s">
        <v>29</v>
      </c>
      <c r="C250" s="14"/>
      <c r="D250" s="20">
        <v>0</v>
      </c>
      <c r="E250" s="20">
        <v>0</v>
      </c>
      <c r="F250" s="21">
        <f t="shared" ref="F250:F251" si="381">D250+E250</f>
        <v>0</v>
      </c>
      <c r="G250" s="20">
        <v>0</v>
      </c>
      <c r="H250" s="21">
        <f t="shared" ref="H250:H251" si="382">F250-G250</f>
        <v>0</v>
      </c>
      <c r="I250" s="20">
        <f t="shared" ref="I250:I251" si="383">H250</f>
        <v>0</v>
      </c>
      <c r="J250" s="20">
        <v>4749.6892230509402</v>
      </c>
      <c r="K250" s="20">
        <v>0</v>
      </c>
      <c r="L250" s="20">
        <f t="shared" si="379"/>
        <v>4749.6892230509402</v>
      </c>
    </row>
    <row r="251" spans="1:12" s="15" customFormat="1" ht="15" hidden="1" customHeight="1" outlineLevel="2" x14ac:dyDescent="0.25">
      <c r="A251" s="14"/>
      <c r="B251" s="14" t="s">
        <v>30</v>
      </c>
      <c r="C251" s="14"/>
      <c r="D251" s="20">
        <v>0</v>
      </c>
      <c r="E251" s="20">
        <v>0</v>
      </c>
      <c r="F251" s="21">
        <f t="shared" si="381"/>
        <v>0</v>
      </c>
      <c r="G251" s="20">
        <v>0</v>
      </c>
      <c r="H251" s="21">
        <f t="shared" si="382"/>
        <v>0</v>
      </c>
      <c r="I251" s="20">
        <f t="shared" si="383"/>
        <v>0</v>
      </c>
      <c r="J251" s="20">
        <v>18101.914711305599</v>
      </c>
      <c r="K251" s="20">
        <v>0</v>
      </c>
      <c r="L251" s="20">
        <f t="shared" si="379"/>
        <v>18101.914711305599</v>
      </c>
    </row>
    <row r="252" spans="1:12" x14ac:dyDescent="0.25">
      <c r="A252" s="10" t="s">
        <v>10</v>
      </c>
      <c r="B252" s="10" t="s">
        <v>96</v>
      </c>
      <c r="C252" s="10"/>
      <c r="D252" s="18">
        <f>D253+D257</f>
        <v>0</v>
      </c>
      <c r="E252" s="18">
        <f t="shared" ref="E252" si="384">E253+E257</f>
        <v>0</v>
      </c>
      <c r="F252" s="18">
        <f t="shared" ref="F252" si="385">F253+F257</f>
        <v>0</v>
      </c>
      <c r="G252" s="18">
        <f t="shared" ref="G252" si="386">G253+G257</f>
        <v>0</v>
      </c>
      <c r="H252" s="18">
        <f t="shared" ref="H252" si="387">H253+H257</f>
        <v>0</v>
      </c>
      <c r="I252" s="18">
        <f t="shared" ref="I252" si="388">I253+I257</f>
        <v>0</v>
      </c>
      <c r="J252" s="27">
        <f>J253+J257</f>
        <v>11142.650642734563</v>
      </c>
      <c r="K252" s="23">
        <f t="shared" ref="K252" si="389">K253+K257</f>
        <v>0</v>
      </c>
      <c r="L252" s="33">
        <f t="shared" ref="L252" si="390">L253+L257</f>
        <v>11142.650642734563</v>
      </c>
    </row>
    <row r="253" spans="1:12" collapsed="1" x14ac:dyDescent="0.25">
      <c r="A253" s="11"/>
      <c r="B253" s="36" t="s">
        <v>89</v>
      </c>
      <c r="C253" s="11"/>
      <c r="D253" s="19">
        <f>D254</f>
        <v>0</v>
      </c>
      <c r="E253" s="19">
        <f t="shared" ref="E253:K253" si="391">E254</f>
        <v>0</v>
      </c>
      <c r="F253" s="19">
        <f t="shared" si="391"/>
        <v>0</v>
      </c>
      <c r="G253" s="19">
        <f t="shared" si="391"/>
        <v>0</v>
      </c>
      <c r="H253" s="19">
        <f t="shared" si="391"/>
        <v>0</v>
      </c>
      <c r="I253" s="19">
        <f t="shared" si="391"/>
        <v>0</v>
      </c>
      <c r="J253" s="38">
        <f t="shared" si="391"/>
        <v>9838.3281534425423</v>
      </c>
      <c r="K253" s="19">
        <f t="shared" si="391"/>
        <v>0</v>
      </c>
      <c r="L253" s="19">
        <f t="shared" ref="L253:L259" si="392">J253-K253</f>
        <v>9838.3281534425423</v>
      </c>
    </row>
    <row r="254" spans="1:12" ht="15" hidden="1" customHeight="1" outlineLevel="1" collapsed="1" x14ac:dyDescent="0.25">
      <c r="A254" s="11"/>
      <c r="B254" s="11" t="s">
        <v>11</v>
      </c>
      <c r="C254" s="11"/>
      <c r="D254" s="19">
        <f>SUM(D255:D256)</f>
        <v>0</v>
      </c>
      <c r="E254" s="19">
        <f t="shared" ref="E254:K254" si="393">SUM(E255:E256)</f>
        <v>0</v>
      </c>
      <c r="F254" s="19">
        <f t="shared" si="393"/>
        <v>0</v>
      </c>
      <c r="G254" s="19">
        <f t="shared" si="393"/>
        <v>0</v>
      </c>
      <c r="H254" s="19">
        <f t="shared" si="393"/>
        <v>0</v>
      </c>
      <c r="I254" s="19">
        <f t="shared" si="393"/>
        <v>0</v>
      </c>
      <c r="J254" s="38">
        <f t="shared" si="393"/>
        <v>9838.3281534425423</v>
      </c>
      <c r="K254" s="19">
        <f t="shared" si="393"/>
        <v>0</v>
      </c>
      <c r="L254" s="19">
        <f t="shared" si="392"/>
        <v>9838.3281534425423</v>
      </c>
    </row>
    <row r="255" spans="1:12" s="15" customFormat="1" ht="15" hidden="1" customHeight="1" outlineLevel="2" x14ac:dyDescent="0.25">
      <c r="A255" s="14"/>
      <c r="B255" s="14" t="s">
        <v>29</v>
      </c>
      <c r="C255" s="14"/>
      <c r="D255" s="21">
        <v>0</v>
      </c>
      <c r="E255" s="21">
        <v>0</v>
      </c>
      <c r="F255" s="21">
        <f t="shared" ref="F255:F256" si="394">D255+E255</f>
        <v>0</v>
      </c>
      <c r="G255" s="21">
        <v>0</v>
      </c>
      <c r="H255" s="21">
        <f t="shared" ref="H255:H256" si="395">F255-G255</f>
        <v>0</v>
      </c>
      <c r="I255" s="20">
        <f t="shared" ref="I255:I256" si="396">H255</f>
        <v>0</v>
      </c>
      <c r="J255" s="40">
        <v>9406.4164904881909</v>
      </c>
      <c r="K255" s="20">
        <v>0</v>
      </c>
      <c r="L255" s="20">
        <f t="shared" si="392"/>
        <v>9406.4164904881909</v>
      </c>
    </row>
    <row r="256" spans="1:12" s="15" customFormat="1" ht="15" hidden="1" customHeight="1" outlineLevel="2" x14ac:dyDescent="0.25">
      <c r="A256" s="14"/>
      <c r="B256" s="14" t="s">
        <v>30</v>
      </c>
      <c r="C256" s="14"/>
      <c r="D256" s="21">
        <v>0</v>
      </c>
      <c r="E256" s="21">
        <v>0</v>
      </c>
      <c r="F256" s="21">
        <f t="shared" si="394"/>
        <v>0</v>
      </c>
      <c r="G256" s="21">
        <v>0</v>
      </c>
      <c r="H256" s="21">
        <f t="shared" si="395"/>
        <v>0</v>
      </c>
      <c r="I256" s="20">
        <f t="shared" si="396"/>
        <v>0</v>
      </c>
      <c r="J256" s="40">
        <v>431.91166295435102</v>
      </c>
      <c r="K256" s="20">
        <v>0</v>
      </c>
      <c r="L256" s="20">
        <f t="shared" si="392"/>
        <v>431.91166295435102</v>
      </c>
    </row>
    <row r="257" spans="1:12" collapsed="1" x14ac:dyDescent="0.25">
      <c r="A257" s="11"/>
      <c r="B257" s="11" t="s">
        <v>40</v>
      </c>
      <c r="C257" s="11" t="s">
        <v>41</v>
      </c>
      <c r="D257" s="35">
        <f>D258</f>
        <v>0</v>
      </c>
      <c r="E257" s="35">
        <f t="shared" ref="E257:K257" si="397">E258</f>
        <v>0</v>
      </c>
      <c r="F257" s="35">
        <f t="shared" si="397"/>
        <v>0</v>
      </c>
      <c r="G257" s="35">
        <f t="shared" si="397"/>
        <v>0</v>
      </c>
      <c r="H257" s="35">
        <f t="shared" si="397"/>
        <v>0</v>
      </c>
      <c r="I257" s="35">
        <f t="shared" si="397"/>
        <v>0</v>
      </c>
      <c r="J257" s="39">
        <f t="shared" si="397"/>
        <v>1304.32248929202</v>
      </c>
      <c r="K257" s="35">
        <f t="shared" si="397"/>
        <v>0</v>
      </c>
      <c r="L257" s="35">
        <f t="shared" si="392"/>
        <v>1304.32248929202</v>
      </c>
    </row>
    <row r="258" spans="1:12" ht="15" hidden="1" customHeight="1" outlineLevel="1" collapsed="1" x14ac:dyDescent="0.25">
      <c r="A258" s="11"/>
      <c r="B258" s="11" t="s">
        <v>12</v>
      </c>
      <c r="C258" s="11"/>
      <c r="D258" s="19">
        <f t="shared" ref="D258:K258" si="398">SUM(D259:D259)</f>
        <v>0</v>
      </c>
      <c r="E258" s="19">
        <f t="shared" si="398"/>
        <v>0</v>
      </c>
      <c r="F258" s="19">
        <f t="shared" si="398"/>
        <v>0</v>
      </c>
      <c r="G258" s="19">
        <f t="shared" si="398"/>
        <v>0</v>
      </c>
      <c r="H258" s="19">
        <f t="shared" si="398"/>
        <v>0</v>
      </c>
      <c r="I258" s="19">
        <f t="shared" si="398"/>
        <v>0</v>
      </c>
      <c r="J258" s="19">
        <f t="shared" si="398"/>
        <v>1304.32248929202</v>
      </c>
      <c r="K258" s="19">
        <f t="shared" si="398"/>
        <v>0</v>
      </c>
      <c r="L258" s="19">
        <f t="shared" si="392"/>
        <v>1304.32248929202</v>
      </c>
    </row>
    <row r="259" spans="1:12" s="15" customFormat="1" ht="15" hidden="1" customHeight="1" outlineLevel="2" x14ac:dyDescent="0.25">
      <c r="A259" s="14"/>
      <c r="B259" s="14" t="s">
        <v>30</v>
      </c>
      <c r="C259" s="14"/>
      <c r="D259" s="20">
        <v>0</v>
      </c>
      <c r="E259" s="20">
        <v>0</v>
      </c>
      <c r="F259" s="21">
        <f t="shared" ref="F259" si="399">D259+E259</f>
        <v>0</v>
      </c>
      <c r="G259" s="20">
        <v>0</v>
      </c>
      <c r="H259" s="21">
        <f t="shared" ref="H259" si="400">F259-G259</f>
        <v>0</v>
      </c>
      <c r="I259" s="20">
        <f t="shared" ref="I259" si="401">H259</f>
        <v>0</v>
      </c>
      <c r="J259" s="20">
        <v>1304.32248929202</v>
      </c>
      <c r="K259" s="20">
        <v>0</v>
      </c>
      <c r="L259" s="20">
        <f t="shared" si="392"/>
        <v>1304.32248929202</v>
      </c>
    </row>
  </sheetData>
  <autoFilter ref="A5:L259" xr:uid="{00000000-0009-0000-0000-000000000000}"/>
  <mergeCells count="2">
    <mergeCell ref="A3:I3"/>
    <mergeCell ref="A4:B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Mägi</dc:creator>
  <cp:lastModifiedBy>Tuuli Mägi</cp:lastModifiedBy>
  <dcterms:created xsi:type="dcterms:W3CDTF">2021-01-26T09:16:48Z</dcterms:created>
  <dcterms:modified xsi:type="dcterms:W3CDTF">2022-05-15T18:46:23Z</dcterms:modified>
</cp:coreProperties>
</file>